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75" tabRatio="936" activeTab="3"/>
  </bookViews>
  <sheets>
    <sheet name="Источники 2020-2022-1" sheetId="1" r:id="rId1"/>
    <sheet name="Доходы 2020-2022-2" sheetId="2" r:id="rId2"/>
    <sheet name="Трансферты-2020-3" sheetId="3" r:id="rId3"/>
    <sheet name="Перечень кодов-4" sheetId="4" r:id="rId4"/>
    <sheet name="Перечень кодов-5" sheetId="5" r:id="rId5"/>
    <sheet name="Прогр. 2020-2022-6" sheetId="6" r:id="rId6"/>
    <sheet name="Ведомств. 2020-2022-7" sheetId="7" r:id="rId7"/>
    <sheet name="АИС 2020-8" sheetId="8" r:id="rId8"/>
    <sheet name="Дорожный фонд 2020-9" sheetId="9" r:id="rId9"/>
  </sheets>
  <definedNames>
    <definedName name="_xlnm.Print_Area" localSheetId="5">'Прогр. 2020-2022-6'!$A$9:$H$461</definedName>
  </definedNames>
  <calcPr fullCalcOnLoad="1"/>
</workbook>
</file>

<file path=xl/comments6.xml><?xml version="1.0" encoding="utf-8"?>
<comments xmlns="http://schemas.openxmlformats.org/spreadsheetml/2006/main">
  <authors>
    <author>Шведова</author>
  </authors>
  <commentList>
    <comment ref="G218" authorId="0">
      <text>
        <r>
          <rPr>
            <b/>
            <sz val="9"/>
            <rFont val="Tahoma"/>
            <family val="0"/>
          </rPr>
          <t>Шведова:</t>
        </r>
        <r>
          <rPr>
            <sz val="9"/>
            <rFont val="Tahoma"/>
            <family val="0"/>
          </rPr>
          <t xml:space="preserve">
Сняты условно-утвержденные расходы: 2021-1936,0; 2022-3721,0.</t>
        </r>
      </text>
    </comment>
  </commentList>
</comments>
</file>

<file path=xl/comments7.xml><?xml version="1.0" encoding="utf-8"?>
<comments xmlns="http://schemas.openxmlformats.org/spreadsheetml/2006/main">
  <authors>
    <author>Шведова</author>
  </authors>
  <commentList>
    <comment ref="I295" authorId="0">
      <text>
        <r>
          <rPr>
            <b/>
            <sz val="9"/>
            <rFont val="Tahoma"/>
            <family val="0"/>
          </rPr>
          <t>Шведова:</t>
        </r>
        <r>
          <rPr>
            <sz val="9"/>
            <rFont val="Tahoma"/>
            <family val="0"/>
          </rPr>
          <t xml:space="preserve">
Сняты условно-утвержденные расходы: 2021-1936,0; 2022-3721.</t>
        </r>
      </text>
    </comment>
  </commentList>
</comments>
</file>

<file path=xl/sharedStrings.xml><?xml version="1.0" encoding="utf-8"?>
<sst xmlns="http://schemas.openxmlformats.org/spreadsheetml/2006/main" count="3832" uniqueCount="719">
  <si>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</si>
  <si>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</si>
  <si>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</si>
  <si>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</si>
  <si>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</si>
  <si>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</si>
  <si>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</si>
  <si>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</si>
  <si>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</si>
  <si>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</si>
  <si>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</si>
  <si>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</si>
  <si>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</si>
  <si>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</si>
  <si>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</si>
  <si>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</si>
  <si>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</si>
  <si>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</si>
  <si>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</si>
  <si>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</si>
  <si>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</si>
  <si>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</si>
  <si>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</si>
  <si>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</si>
  <si>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2.7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</si>
  <si>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</si>
  <si>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</si>
  <si>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</si>
  <si>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</si>
  <si>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</si>
  <si>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</si>
  <si>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</si>
  <si>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</si>
  <si>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</si>
  <si>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</si>
  <si>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</si>
  <si>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</si>
  <si>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</si>
  <si>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</si>
  <si>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</si>
  <si>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</si>
  <si>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</si>
  <si>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</si>
  <si>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</si>
  <si>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</si>
  <si>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</si>
  <si>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</si>
  <si>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</si>
  <si>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</si>
  <si>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</si>
  <si>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</si>
  <si>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</si>
  <si>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</si>
  <si>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</si>
  <si>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</si>
  <si>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</si>
  <si>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</si>
  <si>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</si>
  <si>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</si>
  <si>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</si>
  <si>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</si>
  <si>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</si>
  <si>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</si>
  <si>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</si>
  <si>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</si>
  <si>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</si>
  <si>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</si>
  <si>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</si>
  <si>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</si>
  <si>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</si>
  <si>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</si>
  <si>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</si>
  <si>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</si>
  <si>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</si>
  <si>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</si>
  <si>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</si>
  <si>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</si>
  <si>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</si>
  <si>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</si>
  <si>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</si>
  <si>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</si>
  <si>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</si>
  <si>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</si>
  <si>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</si>
  <si>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</si>
  <si>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</si>
  <si>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</si>
  <si>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</si>
  <si>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</si>
  <si>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</si>
  <si>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</si>
  <si>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</si>
  <si>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</si>
  <si>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</si>
  <si>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</si>
  <si>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</si>
  <si>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</si>
  <si>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</si>
  <si>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</si>
  <si>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</si>
  <si>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</si>
  <si>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</si>
  <si>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</si>
  <si>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</si>
  <si>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</si>
  <si>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</si>
  <si>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</si>
  <si>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</si>
  <si>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</si>
  <si>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</si>
  <si>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</si>
  <si>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</si>
  <si>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</si>
  <si>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</si>
  <si>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</si>
  <si>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</si>
  <si>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</si>
  <si>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</si>
  <si>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</si>
  <si>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</si>
  <si>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</si>
  <si>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</si>
  <si>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</si>
  <si>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</si>
  <si>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</si>
  <si>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</si>
  <si>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</si>
  <si>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</si>
  <si>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</si>
  <si>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</si>
  <si>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</si>
  <si>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</si>
  <si>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</si>
  <si>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</si>
  <si>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</si>
  <si>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</si>
  <si>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</si>
  <si>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</si>
  <si>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</si>
  <si>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</si>
  <si>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</si>
  <si>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</si>
  <si>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</si>
  <si>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</si>
  <si>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</si>
  <si>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</si>
  <si>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</si>
  <si>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</si>
  <si>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</si>
  <si>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</si>
  <si>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</si>
  <si>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</si>
  <si>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</si>
  <si>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</si>
  <si>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</si>
  <si>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</si>
  <si>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</si>
  <si>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</si>
  <si>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</si>
  <si>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</si>
  <si>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</si>
  <si>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</si>
  <si>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</si>
  <si>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</si>
  <si>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</si>
  <si>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</si>
  <si>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</si>
  <si>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</si>
  <si>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</si>
  <si>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</si>
  <si>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</si>
  <si>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</si>
  <si>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</si>
  <si>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</si>
  <si>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</si>
  <si>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</si>
  <si>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</si>
  <si>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</si>
  <si>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</si>
  <si>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</si>
  <si>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</si>
  <si>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</si>
  <si>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</si>
  <si>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</si>
  <si>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</si>
  <si>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</si>
  <si>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</si>
  <si>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</si>
  <si>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</si>
  <si>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</si>
  <si>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</si>
  <si>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</si>
  <si>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</si>
  <si>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</si>
  <si>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</si>
  <si>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</si>
  <si>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</si>
  <si>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</si>
  <si>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</si>
  <si>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</si>
  <si>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</si>
  <si>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</si>
  <si>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</si>
  <si>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</si>
  <si>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</si>
  <si>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</si>
  <si>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</si>
  <si>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</si>
  <si>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</si>
  <si>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</si>
  <si>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</si>
  <si>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</si>
  <si>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</si>
  <si>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</si>
  <si>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</si>
  <si>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</si>
  <si>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</si>
  <si>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</si>
  <si>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</si>
  <si>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</si>
  <si>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</si>
  <si>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</si>
  <si>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</si>
  <si>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</si>
  <si>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</si>
  <si>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</si>
  <si>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</si>
  <si>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</si>
  <si>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</si>
  <si>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</si>
  <si>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</si>
  <si>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</si>
  <si>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</si>
  <si>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</si>
  <si>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</si>
  <si>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</si>
  <si>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</si>
  <si>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</si>
  <si>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</si>
  <si>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</si>
  <si>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</si>
  <si>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</si>
  <si>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</si>
  <si>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</si>
  <si>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</si>
  <si>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</si>
  <si>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</si>
  <si>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</si>
  <si>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</si>
  <si>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</si>
  <si>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</si>
  <si>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</si>
  <si>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</si>
  <si>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</si>
  <si>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</si>
  <si>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</si>
  <si>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</si>
  <si>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</si>
  <si>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</si>
  <si>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</si>
  <si>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</si>
  <si>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</si>
  <si>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</si>
  <si>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</si>
  <si>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</si>
  <si>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</si>
  <si>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</si>
  <si>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</si>
  <si>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</si>
  <si>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</si>
  <si>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</si>
  <si>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</si>
  <si>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</si>
  <si>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</si>
  <si>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</si>
  <si>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</si>
  <si>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</si>
  <si>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</si>
  <si>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</si>
  <si>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</si>
  <si>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</si>
  <si>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</si>
  <si>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</si>
  <si>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</si>
  <si>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</si>
  <si>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</si>
  <si>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</si>
  <si>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</si>
  <si>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</si>
  <si>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</si>
  <si>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</si>
  <si>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</si>
  <si>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</si>
  <si>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</si>
  <si>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</si>
  <si>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</si>
  <si>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</si>
  <si>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</si>
  <si>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</si>
  <si>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</si>
  <si>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</si>
  <si>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</si>
  <si>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</si>
  <si>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</si>
  <si>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</si>
  <si>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</si>
  <si>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</si>
  <si>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</si>
  <si>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</si>
  <si>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</si>
  <si>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</si>
  <si>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</si>
  <si>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</si>
  <si>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</si>
  <si>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</si>
  <si>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</si>
  <si>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</si>
  <si>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</si>
  <si>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</si>
  <si>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</si>
  <si>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</si>
  <si>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</si>
  <si>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</si>
  <si>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</si>
  <si>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</si>
  <si>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</si>
  <si>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</si>
  <si>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</si>
  <si>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</si>
  <si>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</si>
  <si>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</si>
  <si>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</si>
  <si>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</si>
  <si>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</si>
  <si>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</si>
  <si>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</si>
  <si>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</si>
  <si>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</si>
  <si>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</si>
  <si>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</si>
  <si>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</si>
  <si>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</si>
  <si>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</si>
  <si>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</si>
  <si>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</si>
  <si>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</si>
  <si>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</si>
  <si>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</si>
  <si>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</si>
  <si>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</si>
  <si>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</si>
  <si>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</si>
  <si>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</si>
  <si>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</si>
  <si>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</si>
  <si>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</si>
  <si>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Приложение № 5</t>
  </si>
  <si>
    <t>2 02 00000 00 0000 000</t>
  </si>
  <si>
    <t>Безвозмездные поступления от других бюджетов бюджетной системы Российской Федерации</t>
  </si>
  <si>
    <t>2 02 29999 13 0000 151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</si>
  <si>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</si>
  <si>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</si>
  <si>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</si>
  <si>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</si>
  <si>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</si>
  <si>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</si>
  <si>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</si>
  <si>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</si>
  <si>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</si>
  <si>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</si>
  <si>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</si>
  <si>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</si>
  <si>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</si>
  <si>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</si>
  <si>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</si>
  <si>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</si>
  <si>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</si>
  <si>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</si>
  <si>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</si>
  <si>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</si>
  <si>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>Итого по программе:</t>
  </si>
  <si>
    <t>Всего по АИП: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</si>
  <si>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</si>
  <si>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</si>
  <si>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</si>
  <si>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</si>
  <si>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</si>
  <si>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</si>
  <si>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</si>
  <si>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</si>
  <si>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</si>
  <si>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</si>
  <si>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</si>
  <si>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</si>
  <si>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</si>
  <si>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</si>
  <si>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</si>
  <si>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</si>
  <si>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</si>
  <si>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</si>
  <si>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</si>
  <si>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</si>
  <si>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</si>
  <si>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</si>
  <si>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2020 год</t>
  </si>
  <si>
    <t>Приложение № 6</t>
  </si>
  <si>
    <t>Приложение № 7</t>
  </si>
  <si>
    <t>Приложение № 8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</si>
  <si>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</si>
  <si>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</si>
  <si>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</si>
  <si>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</si>
  <si>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</si>
  <si>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</si>
  <si>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</si>
  <si>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</si>
  <si>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</si>
  <si>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</si>
  <si>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</si>
  <si>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</si>
  <si>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</si>
  <si>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</si>
  <si>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</si>
  <si>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</si>
  <si>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внутреннего финансирования дефицита бюджета</t>
  </si>
  <si>
    <t>000 01 05 00 00 13 0000 000</t>
  </si>
  <si>
    <t>Изменение остатков средств на счетах по учету средств бюджетов городских поселений</t>
  </si>
  <si>
    <t>Всего источников внутреннего финансирования</t>
  </si>
  <si>
    <t>2021 год</t>
  </si>
  <si>
    <t>ИСТОЧНИКИ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</si>
  <si>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</si>
  <si>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</si>
  <si>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</si>
  <si>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Приложение № 4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</si>
  <si>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</si>
  <si>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</si>
  <si>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</si>
  <si>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</si>
  <si>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</si>
  <si>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</si>
  <si>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</si>
  <si>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</si>
  <si>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</si>
  <si>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</si>
  <si>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</si>
  <si>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</si>
  <si>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</si>
  <si>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</si>
  <si>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</si>
  <si>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</si>
  <si>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</si>
  <si>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</si>
  <si>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</si>
  <si>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</si>
  <si>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</si>
  <si>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</si>
  <si>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</si>
  <si>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</si>
  <si>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</si>
  <si>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</si>
  <si>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</si>
  <si>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06 2 01 96030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</si>
  <si>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</si>
  <si>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</si>
  <si>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</si>
  <si>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</si>
  <si>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</si>
  <si>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</si>
  <si>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</si>
  <si>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</si>
  <si>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</si>
  <si>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</si>
  <si>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</si>
  <si>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</si>
  <si>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</si>
  <si>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</si>
  <si>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</si>
  <si>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</si>
  <si>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</si>
  <si>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</si>
  <si>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</si>
  <si>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</si>
  <si>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Приобретение жилого фонда для граждан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</si>
  <si>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</si>
  <si>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</si>
  <si>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</si>
  <si>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Оказание поддержки гражданам, пострадавшим в результате пожара муниципального жилищного фонда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</si>
  <si>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</si>
  <si>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</si>
  <si>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</si>
  <si>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</si>
  <si>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</si>
  <si>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</si>
  <si>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</si>
  <si>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</si>
  <si>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</si>
  <si>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</si>
  <si>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</si>
  <si>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</si>
  <si>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</si>
  <si>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</si>
  <si>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</si>
  <si>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</si>
  <si>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</si>
  <si>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</si>
  <si>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</si>
  <si>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</si>
  <si>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</si>
  <si>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</si>
  <si>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</si>
  <si>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</si>
  <si>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</si>
  <si>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</si>
  <si>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</si>
  <si>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</si>
  <si>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</si>
  <si>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</si>
  <si>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</si>
  <si>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</si>
  <si>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</si>
  <si>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</si>
  <si>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</si>
  <si>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</si>
  <si>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</si>
  <si>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</si>
  <si>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</si>
  <si>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</si>
  <si>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</si>
  <si>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</si>
  <si>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</si>
  <si>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</si>
  <si>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</si>
  <si>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</si>
  <si>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</si>
  <si>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</si>
  <si>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</si>
  <si>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Приложение № 3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</si>
  <si>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</si>
  <si>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</si>
  <si>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</si>
  <si>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</si>
  <si>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</si>
  <si>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</si>
  <si>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</si>
  <si>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</si>
  <si>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Прочие межбюджетные трансферты, передаваемые бюджетам городских поселений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</si>
  <si>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</si>
  <si>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</si>
  <si>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</si>
  <si>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</si>
  <si>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</si>
  <si>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</si>
  <si>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</si>
  <si>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</si>
  <si>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Перечень главных администраторов доходов бюджета Ульяновского городского поселения</t>
  </si>
  <si>
    <t>Тосненского района Ленинградской области и закрепляемые за ними виды доходов</t>
  </si>
  <si>
    <t xml:space="preserve">Код бюджетной классификации </t>
  </si>
  <si>
    <t>Наименование главного администратора доходов/доходов</t>
  </si>
  <si>
    <t>главного администратора доходов</t>
  </si>
  <si>
    <t xml:space="preserve">доходов местного бюджета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</si>
  <si>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</si>
  <si>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</si>
  <si>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</si>
  <si>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</si>
  <si>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</si>
  <si>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</si>
  <si>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</si>
  <si>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Прочие доходы от компенсации затрат 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</si>
  <si>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</si>
  <si>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</si>
  <si>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</si>
  <si>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</si>
  <si>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</si>
  <si>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</si>
  <si>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</si>
  <si>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</si>
  <si>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1 14 04050 13 0000 420</t>
  </si>
  <si>
    <t>Доходы от продажи нематериальных активов, находящихся в собственности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</si>
  <si>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</si>
  <si>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</si>
  <si>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</si>
  <si>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</si>
  <si>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</si>
  <si>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</si>
  <si>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</si>
  <si>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</si>
  <si>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2 02 19999 13 0000 150</t>
  </si>
  <si>
    <t>Прочие дотации бюджетам городских поселений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</si>
  <si>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</si>
  <si>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</si>
  <si>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</si>
  <si>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2 02 20079 13 0000 150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</si>
  <si>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</si>
  <si>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</si>
  <si>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2 02 20298 13 0000 150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</si>
  <si>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</si>
  <si>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</si>
  <si>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</si>
  <si>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2 02 20300 13 0000 150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</si>
  <si>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</si>
  <si>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2 02 20301 13 0000 150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</si>
  <si>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</si>
  <si>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</si>
  <si>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</si>
  <si>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</si>
  <si>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</si>
  <si>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</si>
  <si>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</si>
  <si>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</si>
  <si>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</si>
  <si>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2 02 27112 13 0000 150</t>
  </si>
  <si>
    <t>2 02 29998 13 0000 150</t>
  </si>
  <si>
    <t>Субсидии бюджетам городских поселений на финансовое обеспечение отдельных полномочий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</si>
  <si>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</si>
  <si>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</si>
  <si>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2 02 39998 13 0000 150</t>
  </si>
  <si>
    <t>Единая субвенция бюджетам городских поселений</t>
  </si>
  <si>
    <t>2 02 39999 13 0000 150</t>
  </si>
  <si>
    <t>Прочие субвенции бюджетам городских поселений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</si>
  <si>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</si>
  <si>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</si>
  <si>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</si>
  <si>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</si>
  <si>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2 02 90014 13 0000 150</t>
  </si>
  <si>
    <t>Прочие безвозмездные поступления в бюджеты городских поселений от федерального бюджета</t>
  </si>
  <si>
    <t>2 02 90024 13 0000 150</t>
  </si>
  <si>
    <t>Прочие безвозмездные поступления в бюджеты городских поселений от бюджетов субъектов Российской Федерации</t>
  </si>
  <si>
    <t>2 02 90054 13 0000 150</t>
  </si>
  <si>
    <t>Прочие безвозмездные поступления в бюджеты городских поселений от бюджетов муниципальных районов</t>
  </si>
  <si>
    <t>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</si>
  <si>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</si>
  <si>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2 07 05030 13 0000 150</t>
  </si>
  <si>
    <t>Прочие безвозмездные поступления в бюджеты городских поселений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</si>
  <si>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</si>
  <si>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</si>
  <si>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2 18 05010 13 0000 150</t>
  </si>
  <si>
    <t>Доходы бюджетов городских поселений от возврата бюджетными учреждениями остатков субсидий прошлых лет</t>
  </si>
  <si>
    <t>2 18 05020 13 0000 150</t>
  </si>
  <si>
    <t>Доходы бюджетов городских поселений от возврата автономными учреждениями остатков субсидий прошлых лет</t>
  </si>
  <si>
    <t>2 18 05030 13 0000 150</t>
  </si>
  <si>
    <t>Доходы бюджетов городских поселений от возврата иными организациями остатков субсидий прошлых лет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</si>
  <si>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</si>
  <si>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</si>
  <si>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2 18 60020 13 0000 150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</si>
  <si>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</si>
  <si>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2 19 25112 13 0000 150</t>
  </si>
  <si>
    <t>Возврат остатков субсидий на софинансирование капитальных вложений в объекты муниципальной собственности из бюджетов городских поселений</t>
  </si>
  <si>
    <t>2 19 25497 13 0000 150</t>
  </si>
  <si>
    <t>Возврат остатков субсидий на реализацию мероприятий по обеспечению жильем молодых семей из бюджетов городских поселений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</si>
  <si>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</si>
  <si>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</si>
  <si>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2 19 35118 13 0000 150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</si>
  <si>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</si>
  <si>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</si>
  <si>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</si>
  <si>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</si>
  <si>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</si>
  <si>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Объем межбюджетных трансфертов, </t>
  </si>
  <si>
    <t xml:space="preserve">передаваемых Ульяновским городским поселением </t>
  </si>
  <si>
    <t>муниципальному образованию Тосненский район Ленинградской области</t>
  </si>
  <si>
    <t xml:space="preserve">Наименование передаваемых полномочий </t>
  </si>
  <si>
    <t>Сумма, тыс.руб.</t>
  </si>
  <si>
    <t>ИТОГО:</t>
  </si>
  <si>
    <t>Перечень главных администраторов и перечень статей источников внутреннего финансирования дефицита бюджета Ульяновского городского поселения Тосненского района Ленинградской области</t>
  </si>
  <si>
    <t>Наименование главного администратора источников внутреннего финансирования дефицита бюджета / перечень статей источников внутреннего финансирования дефицита бюджета</t>
  </si>
  <si>
    <t>главного администратора источников внутреннего финансирования дефицита бюджета</t>
  </si>
  <si>
    <t>группы, подгруппы, статьи и вида, классификации операций сектора государственного управления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</si>
  <si>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</si>
  <si>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</si>
  <si>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</si>
  <si>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</si>
  <si>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от __.12.2019 № __</t>
  </si>
  <si>
    <t>на 2020 год и на плановый период 2021 и 2022 годов</t>
  </si>
  <si>
    <t>по кодам видов доходов на 2020 год и на плановый период 2021 и 2022 годов</t>
  </si>
  <si>
    <t xml:space="preserve"> на исполнение части полномочий на 2020 год</t>
  </si>
  <si>
    <t>на 2020 год и на плановый период 2021 и 20212 годов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</si>
  <si>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2020 год</t>
  </si>
  <si>
    <t>Приложение № 9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</si>
  <si>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2020 год и на плановый период 2021 и 2022 годов</t>
  </si>
  <si>
    <t>2022 год</t>
  </si>
  <si>
    <t>План на 2020 год, тыс. руб.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</si>
  <si>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</si>
  <si>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</si>
  <si>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</si>
  <si>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</si>
  <si>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</si>
  <si>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</si>
  <si>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</si>
  <si>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фонда)</t>
  </si>
  <si>
    <t>1 16 07010 13 0000 140</t>
  </si>
  <si>
    <t>1 16 07090 13 0000 140</t>
  </si>
  <si>
    <t>1 16 10081 13 0000 140</t>
  </si>
  <si>
    <t>1 16 10082 13 0000 140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</si>
  <si>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</si>
  <si>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Штрафы, неустойки, пени, 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</si>
  <si>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 исключением муниципального контракта, финансируемого 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</si>
  <si>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</si>
  <si>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</si>
  <si>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</si>
  <si>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</si>
  <si>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</si>
  <si>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</si>
  <si>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</si>
  <si>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</si>
  <si>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</si>
  <si>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-</t>
  </si>
  <si>
    <t>Оказание поддержки гражданам, пострадавшим в результате пожара муниципального жилищного фонда - приобретение жилого фонда для граждан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</si>
  <si>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</si>
  <si>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</si>
  <si>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</si>
  <si>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</si>
  <si>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</si>
  <si>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</si>
  <si>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</si>
  <si>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</si>
  <si>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</si>
  <si>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</si>
  <si>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2 02 16549 13 0000 150</t>
  </si>
  <si>
    <t>Дотации (гранты) бюджетам городских поселений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</si>
</sst>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7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0" fontId="2" fillId="27" borderId="10" xfId="57" applyFont="1" applyFill="1" applyBorder="1" applyAlignment="1">
      <alignment wrapText="1"/>
      <protection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2" fillId="28" borderId="0" xfId="57" applyFont="1" applyFill="1" applyAlignment="1">
      <alignment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4" fillId="41" borderId="10" xfId="57" applyFont="1" applyFill="1" applyBorder="1">
      <alignment/>
      <protection/>
    </xf>
    <xf numFmtId="0" fontId="14" fillId="41" borderId="10" xfId="57" applyFont="1" applyFill="1" applyBorder="1" applyAlignment="1">
      <alignment horizontal="center" wrapText="1"/>
      <protection/>
    </xf>
    <xf numFmtId="49" fontId="8" fillId="41" borderId="10" xfId="57" applyNumberFormat="1" applyFont="1" applyFill="1" applyBorder="1" applyAlignment="1">
      <alignment horizontal="center" wrapText="1"/>
      <protection/>
    </xf>
    <xf numFmtId="0" fontId="8" fillId="41" borderId="10" xfId="57" applyFont="1" applyFill="1" applyBorder="1" applyAlignment="1">
      <alignment horizontal="center" wrapText="1"/>
      <protection/>
    </xf>
    <xf numFmtId="183" fontId="8" fillId="41" borderId="10" xfId="69" applyNumberFormat="1" applyFont="1" applyFill="1" applyBorder="1" applyAlignment="1">
      <alignment horizontal="justify" wrapText="1"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183" fontId="2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8" fillId="41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3" borderId="10" xfId="57" applyFont="1" applyFill="1" applyBorder="1" applyAlignment="1">
      <alignment wrapText="1"/>
      <protection/>
    </xf>
    <xf numFmtId="0" fontId="8" fillId="43" borderId="10" xfId="57" applyFont="1" applyFill="1" applyBorder="1" applyAlignment="1">
      <alignment vertical="center" wrapText="1"/>
      <protection/>
    </xf>
    <xf numFmtId="49" fontId="8" fillId="43" borderId="10" xfId="57" applyNumberFormat="1" applyFont="1" applyFill="1" applyBorder="1" applyAlignment="1">
      <alignment horizontal="center" wrapText="1"/>
      <protection/>
    </xf>
    <xf numFmtId="0" fontId="8" fillId="43" borderId="10" xfId="57" applyFont="1" applyFill="1" applyBorder="1" applyAlignment="1">
      <alignment horizontal="center" wrapText="1"/>
      <protection/>
    </xf>
    <xf numFmtId="183" fontId="2" fillId="43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199" fontId="8" fillId="0" borderId="10" xfId="0" applyNumberFormat="1" applyFont="1" applyFill="1" applyBorder="1" applyAlignment="1">
      <alignment horizontal="center" vertical="center" wrapText="1"/>
    </xf>
    <xf numFmtId="199" fontId="13" fillId="0" borderId="10" xfId="0" applyNumberFormat="1" applyFont="1" applyBorder="1" applyAlignment="1">
      <alignment/>
    </xf>
    <xf numFmtId="199" fontId="2" fillId="27" borderId="10" xfId="0" applyNumberFormat="1" applyFont="1" applyFill="1" applyBorder="1" applyAlignment="1">
      <alignment horizontal="center" vertical="center"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199" fontId="8" fillId="27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80" fontId="2" fillId="0" borderId="0" xfId="69" applyFont="1" applyAlignment="1">
      <alignment horizontal="right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54" applyFont="1" applyFill="1" applyAlignment="1">
      <alignment/>
      <protection/>
    </xf>
    <xf numFmtId="0" fontId="5" fillId="0" borderId="0" xfId="54" applyFont="1" applyFill="1" applyAlignment="1">
      <alignment wrapText="1"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14" fillId="31" borderId="10" xfId="53" applyFont="1" applyFill="1" applyBorder="1" applyAlignment="1">
      <alignment vertical="center" wrapText="1"/>
      <protection/>
    </xf>
    <xf numFmtId="0" fontId="14" fillId="31" borderId="10" xfId="53" applyFont="1" applyFill="1" applyBorder="1" applyAlignment="1">
      <alignment horizontal="center" vertical="center" wrapText="1"/>
      <protection/>
    </xf>
    <xf numFmtId="199" fontId="14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99" fontId="8" fillId="0" borderId="10" xfId="53" applyNumberFormat="1" applyFont="1" applyFill="1" applyBorder="1" applyAlignment="1">
      <alignment vertical="center" wrapText="1"/>
      <protection/>
    </xf>
    <xf numFmtId="49" fontId="2" fillId="0" borderId="10" xfId="56" applyNumberFormat="1" applyFont="1" applyFill="1" applyBorder="1" applyAlignment="1">
      <alignment vertical="center" wrapText="1"/>
      <protection/>
    </xf>
    <xf numFmtId="0" fontId="8" fillId="42" borderId="10" xfId="53" applyFont="1" applyFill="1" applyBorder="1" applyAlignment="1">
      <alignment horizontal="center" vertical="center" wrapText="1"/>
      <protection/>
    </xf>
    <xf numFmtId="49" fontId="2" fillId="0" borderId="0" xfId="58" applyNumberFormat="1" applyFont="1" applyFill="1" applyAlignment="1">
      <alignment horizontal="center" vertical="center"/>
      <protection/>
    </xf>
    <xf numFmtId="0" fontId="2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horizontal="right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>
      <alignment horizontal="center" vertical="center" wrapText="1"/>
      <protection/>
    </xf>
    <xf numFmtId="0" fontId="13" fillId="0" borderId="0" xfId="58" applyFont="1" applyFill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49" fontId="6" fillId="0" borderId="15" xfId="58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58" applyFont="1" applyFill="1" applyAlignment="1">
      <alignment horizontal="center" vertical="center"/>
      <protection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44" borderId="10" xfId="0" applyFont="1" applyFill="1" applyBorder="1" applyAlignment="1">
      <alignment horizontal="left" vertical="center" wrapText="1"/>
    </xf>
    <xf numFmtId="0" fontId="41" fillId="44" borderId="10" xfId="0" applyFont="1" applyFill="1" applyBorder="1" applyAlignment="1">
      <alignment horizontal="center" vertical="center" wrapText="1"/>
    </xf>
    <xf numFmtId="185" fontId="2" fillId="0" borderId="0" xfId="58" applyNumberFormat="1" applyFont="1" applyFill="1" applyAlignment="1">
      <alignment vertical="center"/>
      <protection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3" fillId="34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49" fontId="2" fillId="0" borderId="0" xfId="58" applyNumberFormat="1" applyFont="1" applyFill="1" applyAlignment="1">
      <alignment horizontal="left" vertical="center"/>
      <protection/>
    </xf>
    <xf numFmtId="49" fontId="2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2" fillId="45" borderId="10" xfId="0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vertical="center" wrapText="1"/>
    </xf>
    <xf numFmtId="183" fontId="2" fillId="45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49" fontId="2" fillId="45" borderId="10" xfId="57" applyNumberFormat="1" applyFont="1" applyFill="1" applyBorder="1" applyAlignment="1">
      <alignment horizontal="center" wrapText="1"/>
      <protection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2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34" borderId="14" xfId="0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0" fontId="3" fillId="0" borderId="0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49" fontId="6" fillId="0" borderId="16" xfId="58" applyNumberFormat="1" applyFont="1" applyFill="1" applyBorder="1" applyAlignment="1">
      <alignment horizontal="left" vertical="center" wrapText="1"/>
      <protection/>
    </xf>
    <xf numFmtId="49" fontId="6" fillId="0" borderId="20" xfId="58" applyNumberFormat="1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left" vertical="center" wrapText="1"/>
      <protection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5" applyFont="1" applyAlignment="1">
      <alignment horizontal="right" wrapText="1"/>
      <protection/>
    </xf>
    <xf numFmtId="0" fontId="3" fillId="0" borderId="0" xfId="57" applyFont="1" applyAlignment="1">
      <alignment horizontal="center" wrapText="1"/>
      <protection/>
    </xf>
    <xf numFmtId="3" fontId="8" fillId="24" borderId="14" xfId="69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9" fillId="14" borderId="14" xfId="57" applyFont="1" applyFill="1" applyBorder="1" applyAlignment="1">
      <alignment wrapText="1"/>
      <protection/>
    </xf>
    <xf numFmtId="0" fontId="9" fillId="14" borderId="17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7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16" fillId="25" borderId="14" xfId="57" applyFont="1" applyFill="1" applyBorder="1" applyAlignment="1">
      <alignment horizontal="center"/>
      <protection/>
    </xf>
    <xf numFmtId="0" fontId="16" fillId="25" borderId="17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5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180" fontId="2" fillId="0" borderId="0" xfId="69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99" fontId="8" fillId="0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4" fontId="8" fillId="0" borderId="14" xfId="53" applyNumberFormat="1" applyFont="1" applyFill="1" applyBorder="1" applyAlignment="1">
      <alignment horizontal="center" vertical="center" wrapText="1"/>
      <protection/>
    </xf>
    <xf numFmtId="44" fontId="0" fillId="0" borderId="17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29.7109375" style="164" customWidth="1"/>
    <col min="2" max="2" width="47.7109375" style="164" customWidth="1"/>
    <col min="3" max="5" width="14.7109375" style="164" customWidth="1"/>
    <col min="6" max="16384" width="9.140625" style="164" customWidth="1"/>
  </cols>
  <sheetData>
    <row r="1" spans="1:5" ht="15" customHeight="1">
      <c r="A1" s="445" t="s">
        <v>33</v>
      </c>
      <c r="B1" s="445"/>
      <c r="C1" s="445"/>
      <c r="D1" s="445"/>
      <c r="E1" s="445"/>
    </row>
    <row r="2" spans="1:5" ht="15" customHeight="1">
      <c r="A2" s="445" t="s">
        <v>34</v>
      </c>
      <c r="B2" s="445"/>
      <c r="C2" s="445"/>
      <c r="D2" s="445"/>
      <c r="E2" s="445"/>
    </row>
    <row r="3" spans="1:5" ht="15" customHeight="1">
      <c r="A3" s="445" t="s">
        <v>35</v>
      </c>
      <c r="B3" s="445"/>
      <c r="C3" s="445"/>
      <c r="D3" s="445"/>
      <c r="E3" s="445"/>
    </row>
    <row r="4" spans="1:5" ht="15" customHeight="1">
      <c r="A4" s="445" t="s">
        <v>36</v>
      </c>
      <c r="B4" s="445"/>
      <c r="C4" s="445"/>
      <c r="D4" s="445"/>
      <c r="E4" s="445"/>
    </row>
    <row r="5" spans="1:5" ht="15" customHeight="1">
      <c r="A5" s="445" t="s">
        <v>671</v>
      </c>
      <c r="B5" s="445"/>
      <c r="C5" s="445"/>
      <c r="D5" s="445"/>
      <c r="E5" s="445"/>
    </row>
    <row r="6" spans="1:5" ht="15" customHeight="1">
      <c r="A6" s="446"/>
      <c r="B6" s="446"/>
      <c r="C6" s="446"/>
      <c r="D6" s="446"/>
      <c r="E6" s="446"/>
    </row>
    <row r="7" spans="1:5" ht="15" customHeight="1">
      <c r="A7" s="165"/>
      <c r="B7" s="165"/>
      <c r="C7" s="165"/>
      <c r="D7" s="165"/>
      <c r="E7" s="165"/>
    </row>
    <row r="8" spans="1:256" s="166" customFormat="1" ht="1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</row>
    <row r="9" spans="1:5" ht="15" customHeight="1">
      <c r="A9" s="447" t="s">
        <v>429</v>
      </c>
      <c r="B9" s="448"/>
      <c r="C9" s="448"/>
      <c r="D9" s="448"/>
      <c r="E9" s="448"/>
    </row>
    <row r="10" spans="1:5" ht="15" customHeight="1">
      <c r="A10" s="447" t="s">
        <v>424</v>
      </c>
      <c r="B10" s="448"/>
      <c r="C10" s="448"/>
      <c r="D10" s="448"/>
      <c r="E10" s="448"/>
    </row>
    <row r="11" spans="1:5" ht="15" customHeight="1">
      <c r="A11" s="447" t="s">
        <v>430</v>
      </c>
      <c r="B11" s="456"/>
      <c r="C11" s="456"/>
      <c r="D11" s="456"/>
      <c r="E11" s="456"/>
    </row>
    <row r="12" spans="1:5" ht="15" customHeight="1">
      <c r="A12" s="449" t="s">
        <v>672</v>
      </c>
      <c r="B12" s="449"/>
      <c r="C12" s="449"/>
      <c r="D12" s="449"/>
      <c r="E12" s="449"/>
    </row>
    <row r="13" spans="1:5" ht="15" customHeight="1">
      <c r="A13" s="167"/>
      <c r="B13" s="167"/>
      <c r="C13" s="167"/>
      <c r="D13" s="167"/>
      <c r="E13" s="167"/>
    </row>
    <row r="14" spans="1:5" ht="15" customHeight="1">
      <c r="A14" s="450" t="s">
        <v>300</v>
      </c>
      <c r="B14" s="452" t="s">
        <v>301</v>
      </c>
      <c r="C14" s="453" t="s">
        <v>37</v>
      </c>
      <c r="D14" s="454"/>
      <c r="E14" s="455"/>
    </row>
    <row r="15" spans="1:5" ht="15" customHeight="1">
      <c r="A15" s="451"/>
      <c r="B15" s="452"/>
      <c r="C15" s="168" t="s">
        <v>404</v>
      </c>
      <c r="D15" s="168" t="s">
        <v>428</v>
      </c>
      <c r="E15" s="170" t="s">
        <v>679</v>
      </c>
    </row>
    <row r="16" spans="1:5" ht="15" customHeight="1">
      <c r="A16" s="169">
        <v>1</v>
      </c>
      <c r="B16" s="168">
        <v>2</v>
      </c>
      <c r="C16" s="168">
        <v>3</v>
      </c>
      <c r="D16" s="168">
        <v>4</v>
      </c>
      <c r="E16" s="170">
        <v>5</v>
      </c>
    </row>
    <row r="17" spans="1:5" ht="30" customHeight="1">
      <c r="A17" s="170" t="s">
        <v>425</v>
      </c>
      <c r="B17" s="200" t="s">
        <v>426</v>
      </c>
      <c r="C17" s="290">
        <f>'Ведомств. 2020-2022-7'!H490-'Доходы 2020-2022-2'!C70</f>
        <v>5640.58073999999</v>
      </c>
      <c r="D17" s="290">
        <f>'Ведомств. 2020-2022-7'!I490-'Доходы 2020-2022-2'!D70+1936</f>
        <v>477.0810000000056</v>
      </c>
      <c r="E17" s="290">
        <f>'Ведомств. 2020-2022-7'!J490-'Доходы 2020-2022-2'!E70+3721</f>
        <v>-4830.674999999988</v>
      </c>
    </row>
    <row r="18" spans="1:5" ht="15" customHeight="1">
      <c r="A18" s="443" t="s">
        <v>427</v>
      </c>
      <c r="B18" s="444"/>
      <c r="C18" s="291">
        <f>C17</f>
        <v>5640.58073999999</v>
      </c>
      <c r="D18" s="291">
        <f>D17</f>
        <v>477.0810000000056</v>
      </c>
      <c r="E18" s="292">
        <f>E17</f>
        <v>-4830.674999999988</v>
      </c>
    </row>
  </sheetData>
  <sheetProtection/>
  <mergeCells count="14">
    <mergeCell ref="A14:A15"/>
    <mergeCell ref="B14:B15"/>
    <mergeCell ref="C14:E14"/>
    <mergeCell ref="A11:E11"/>
    <mergeCell ref="A18:B18"/>
    <mergeCell ref="A1:E1"/>
    <mergeCell ref="A2:E2"/>
    <mergeCell ref="A3:E3"/>
    <mergeCell ref="A4:E4"/>
    <mergeCell ref="A5:E5"/>
    <mergeCell ref="A6:E6"/>
    <mergeCell ref="A9:E9"/>
    <mergeCell ref="A10:E10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468" t="s">
        <v>403</v>
      </c>
      <c r="B1" s="468"/>
      <c r="C1" s="468"/>
      <c r="D1" s="468"/>
      <c r="E1" s="468"/>
    </row>
    <row r="2" spans="1:5" ht="15" customHeight="1">
      <c r="A2" s="468" t="s">
        <v>34</v>
      </c>
      <c r="B2" s="468"/>
      <c r="C2" s="468"/>
      <c r="D2" s="468"/>
      <c r="E2" s="468"/>
    </row>
    <row r="3" spans="1:5" ht="15" customHeight="1">
      <c r="A3" s="468" t="s">
        <v>35</v>
      </c>
      <c r="B3" s="468"/>
      <c r="C3" s="468"/>
      <c r="D3" s="468"/>
      <c r="E3" s="468"/>
    </row>
    <row r="4" spans="1:5" ht="15" customHeight="1">
      <c r="A4" s="468" t="s">
        <v>36</v>
      </c>
      <c r="B4" s="468"/>
      <c r="C4" s="468"/>
      <c r="D4" s="468"/>
      <c r="E4" s="468"/>
    </row>
    <row r="5" spans="1:5" ht="15" customHeight="1">
      <c r="A5" s="468" t="s">
        <v>671</v>
      </c>
      <c r="B5" s="468"/>
      <c r="C5" s="468"/>
      <c r="D5" s="468"/>
      <c r="E5" s="468"/>
    </row>
    <row r="6" ht="15" customHeight="1"/>
    <row r="7" ht="15" customHeight="1"/>
    <row r="8" ht="15" customHeight="1"/>
    <row r="9" spans="1:5" ht="15" customHeight="1">
      <c r="A9" s="467" t="s">
        <v>431</v>
      </c>
      <c r="B9" s="467"/>
      <c r="C9" s="467"/>
      <c r="D9" s="467"/>
      <c r="E9" s="467"/>
    </row>
    <row r="10" spans="1:5" ht="15" customHeight="1">
      <c r="A10" s="467" t="s">
        <v>430</v>
      </c>
      <c r="B10" s="467"/>
      <c r="C10" s="467"/>
      <c r="D10" s="467"/>
      <c r="E10" s="467"/>
    </row>
    <row r="11" spans="1:5" s="133" customFormat="1" ht="15" customHeight="1">
      <c r="A11" s="469" t="s">
        <v>673</v>
      </c>
      <c r="B11" s="469"/>
      <c r="C11" s="469"/>
      <c r="D11" s="469"/>
      <c r="E11" s="469"/>
    </row>
    <row r="12" spans="1:5" s="133" customFormat="1" ht="15" customHeight="1">
      <c r="A12" s="162"/>
      <c r="B12" s="162"/>
      <c r="C12" s="162"/>
      <c r="D12" s="162"/>
      <c r="E12" s="163"/>
    </row>
    <row r="13" spans="1:5" ht="15" customHeight="1">
      <c r="A13" s="457" t="s">
        <v>300</v>
      </c>
      <c r="B13" s="457" t="s">
        <v>301</v>
      </c>
      <c r="C13" s="460" t="s">
        <v>37</v>
      </c>
      <c r="D13" s="461"/>
      <c r="E13" s="462"/>
    </row>
    <row r="14" spans="1:5" ht="15" customHeight="1">
      <c r="A14" s="458"/>
      <c r="B14" s="458"/>
      <c r="C14" s="463"/>
      <c r="D14" s="464"/>
      <c r="E14" s="465"/>
    </row>
    <row r="15" spans="1:5" ht="15" customHeight="1">
      <c r="A15" s="459"/>
      <c r="B15" s="459"/>
      <c r="C15" s="161" t="s">
        <v>404</v>
      </c>
      <c r="D15" s="161" t="s">
        <v>428</v>
      </c>
      <c r="E15" s="161" t="s">
        <v>679</v>
      </c>
    </row>
    <row r="16" spans="1:5" ht="15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</row>
    <row r="17" spans="1:5" ht="15" customHeight="1">
      <c r="A17" s="183" t="s">
        <v>303</v>
      </c>
      <c r="B17" s="187" t="s">
        <v>304</v>
      </c>
      <c r="C17" s="184">
        <f>C18+C20+C22+C24+C27+C29+C36+C39+C43</f>
        <v>56416</v>
      </c>
      <c r="D17" s="184">
        <f>D18+D20+D22+D24+D27+D29+D36+D39+D43</f>
        <v>43132</v>
      </c>
      <c r="E17" s="184">
        <f>E18+E20+E22+E24+E27+E29+E36+E39+E43</f>
        <v>44409</v>
      </c>
    </row>
    <row r="18" spans="1:5" ht="15" customHeight="1">
      <c r="A18" s="194" t="s">
        <v>305</v>
      </c>
      <c r="B18" s="195" t="s">
        <v>306</v>
      </c>
      <c r="C18" s="196">
        <f>C19</f>
        <v>14478</v>
      </c>
      <c r="D18" s="196">
        <f>D19</f>
        <v>15346</v>
      </c>
      <c r="E18" s="196">
        <f>E19</f>
        <v>16267</v>
      </c>
    </row>
    <row r="19" spans="1:5" ht="15" customHeight="1">
      <c r="A19" s="171" t="s">
        <v>307</v>
      </c>
      <c r="B19" s="179" t="s">
        <v>308</v>
      </c>
      <c r="C19" s="180">
        <v>14478</v>
      </c>
      <c r="D19" s="180">
        <v>15346</v>
      </c>
      <c r="E19" s="180">
        <v>16267</v>
      </c>
    </row>
    <row r="20" spans="1:5" ht="30" customHeight="1">
      <c r="A20" s="194" t="s">
        <v>309</v>
      </c>
      <c r="B20" s="197" t="s">
        <v>310</v>
      </c>
      <c r="C20" s="196">
        <f>C21</f>
        <v>7000</v>
      </c>
      <c r="D20" s="196">
        <f>D21</f>
        <v>8000</v>
      </c>
      <c r="E20" s="196">
        <f>E21</f>
        <v>8000</v>
      </c>
    </row>
    <row r="21" spans="1:5" ht="30" customHeight="1">
      <c r="A21" s="171" t="s">
        <v>311</v>
      </c>
      <c r="B21" s="175" t="s">
        <v>312</v>
      </c>
      <c r="C21" s="180">
        <v>7000</v>
      </c>
      <c r="D21" s="180">
        <v>8000</v>
      </c>
      <c r="E21" s="180">
        <v>8000</v>
      </c>
    </row>
    <row r="22" spans="1:5" ht="15" customHeight="1" hidden="1">
      <c r="A22" s="171" t="s">
        <v>313</v>
      </c>
      <c r="B22" s="179" t="s">
        <v>314</v>
      </c>
      <c r="C22" s="178">
        <f>C23</f>
        <v>0</v>
      </c>
      <c r="D22" s="178">
        <f>D23</f>
        <v>0</v>
      </c>
      <c r="E22" s="178">
        <f>E23</f>
        <v>0</v>
      </c>
    </row>
    <row r="23" spans="1:5" ht="15" customHeight="1" hidden="1">
      <c r="A23" s="171" t="s">
        <v>315</v>
      </c>
      <c r="B23" s="179" t="s">
        <v>316</v>
      </c>
      <c r="C23" s="180">
        <f>0.5-0.5</f>
        <v>0</v>
      </c>
      <c r="D23" s="180">
        <f>0.5-0.5</f>
        <v>0</v>
      </c>
      <c r="E23" s="180">
        <f>0.5-0.5</f>
        <v>0</v>
      </c>
    </row>
    <row r="24" spans="1:5" ht="15" customHeight="1">
      <c r="A24" s="194" t="s">
        <v>317</v>
      </c>
      <c r="B24" s="195" t="s">
        <v>318</v>
      </c>
      <c r="C24" s="196">
        <f>C25+C26</f>
        <v>15928</v>
      </c>
      <c r="D24" s="196">
        <f>D25+D26</f>
        <v>16276</v>
      </c>
      <c r="E24" s="196">
        <f>E25+E26</f>
        <v>16632</v>
      </c>
    </row>
    <row r="25" spans="1:5" ht="30" customHeight="1">
      <c r="A25" s="171" t="s">
        <v>319</v>
      </c>
      <c r="B25" s="175" t="s">
        <v>320</v>
      </c>
      <c r="C25" s="180">
        <v>1837</v>
      </c>
      <c r="D25" s="180">
        <v>1903</v>
      </c>
      <c r="E25" s="180">
        <v>1972</v>
      </c>
    </row>
    <row r="26" spans="1:5" ht="15" customHeight="1">
      <c r="A26" s="171" t="s">
        <v>321</v>
      </c>
      <c r="B26" s="175" t="s">
        <v>322</v>
      </c>
      <c r="C26" s="180">
        <f>8170+5920+1</f>
        <v>14091</v>
      </c>
      <c r="D26" s="180">
        <f>8334+6039</f>
        <v>14373</v>
      </c>
      <c r="E26" s="180">
        <f>8500+6160</f>
        <v>14660</v>
      </c>
    </row>
    <row r="27" spans="1:5" ht="15" customHeight="1" hidden="1">
      <c r="A27" s="171" t="s">
        <v>323</v>
      </c>
      <c r="B27" s="179" t="s">
        <v>324</v>
      </c>
      <c r="C27" s="178">
        <f>C28</f>
        <v>0</v>
      </c>
      <c r="D27" s="178">
        <f>D28</f>
        <v>0</v>
      </c>
      <c r="E27" s="178">
        <f>E28</f>
        <v>0</v>
      </c>
    </row>
    <row r="28" spans="1:5" ht="45" customHeight="1" hidden="1">
      <c r="A28" s="171" t="s">
        <v>325</v>
      </c>
      <c r="B28" s="179" t="s">
        <v>326</v>
      </c>
      <c r="C28" s="178">
        <f>14.5-14.5</f>
        <v>0</v>
      </c>
      <c r="D28" s="178">
        <f>14.5-14.5</f>
        <v>0</v>
      </c>
      <c r="E28" s="178">
        <f>14.5-14.5</f>
        <v>0</v>
      </c>
    </row>
    <row r="29" spans="1:5" ht="30" customHeight="1">
      <c r="A29" s="194" t="s">
        <v>327</v>
      </c>
      <c r="B29" s="197" t="s">
        <v>328</v>
      </c>
      <c r="C29" s="196">
        <f>C30+C31+C32+C33+C34+C35</f>
        <v>3510</v>
      </c>
      <c r="D29" s="196">
        <f>D30+D31+D32+D33+D34+D35</f>
        <v>3510</v>
      </c>
      <c r="E29" s="196">
        <f>E30+E31+E32+E33+E34+E35</f>
        <v>3510</v>
      </c>
    </row>
    <row r="30" spans="1:5" ht="60" customHeight="1">
      <c r="A30" s="171" t="s">
        <v>329</v>
      </c>
      <c r="B30" s="175" t="s">
        <v>330</v>
      </c>
      <c r="C30" s="180">
        <v>3000</v>
      </c>
      <c r="D30" s="180">
        <v>3000</v>
      </c>
      <c r="E30" s="180">
        <v>3000</v>
      </c>
    </row>
    <row r="31" spans="1:5" ht="60" customHeight="1" hidden="1">
      <c r="A31" s="171" t="s">
        <v>331</v>
      </c>
      <c r="B31" s="175" t="s">
        <v>332</v>
      </c>
      <c r="C31" s="180">
        <v>0</v>
      </c>
      <c r="D31" s="180">
        <v>0</v>
      </c>
      <c r="E31" s="180">
        <v>0</v>
      </c>
    </row>
    <row r="32" spans="1:5" ht="45" customHeight="1" hidden="1">
      <c r="A32" s="171" t="s">
        <v>333</v>
      </c>
      <c r="B32" s="175" t="s">
        <v>334</v>
      </c>
      <c r="C32" s="180">
        <v>0</v>
      </c>
      <c r="D32" s="180">
        <v>0</v>
      </c>
      <c r="E32" s="180">
        <v>0</v>
      </c>
    </row>
    <row r="33" spans="1:5" ht="30" customHeight="1" hidden="1">
      <c r="A33" s="171" t="s">
        <v>335</v>
      </c>
      <c r="B33" s="175" t="s">
        <v>432</v>
      </c>
      <c r="C33" s="180">
        <v>0</v>
      </c>
      <c r="D33" s="180">
        <v>0</v>
      </c>
      <c r="E33" s="180">
        <v>0</v>
      </c>
    </row>
    <row r="34" spans="1:5" ht="45" customHeight="1">
      <c r="A34" s="171" t="s">
        <v>336</v>
      </c>
      <c r="B34" s="175" t="s">
        <v>337</v>
      </c>
      <c r="C34" s="180">
        <v>10</v>
      </c>
      <c r="D34" s="180">
        <v>10</v>
      </c>
      <c r="E34" s="180">
        <v>10</v>
      </c>
    </row>
    <row r="35" spans="1:5" ht="60" customHeight="1">
      <c r="A35" s="171" t="s">
        <v>338</v>
      </c>
      <c r="B35" s="175" t="s">
        <v>339</v>
      </c>
      <c r="C35" s="180">
        <v>500</v>
      </c>
      <c r="D35" s="180">
        <v>500</v>
      </c>
      <c r="E35" s="180">
        <v>500</v>
      </c>
    </row>
    <row r="36" spans="1:5" ht="30" customHeight="1" hidden="1">
      <c r="A36" s="194" t="s">
        <v>340</v>
      </c>
      <c r="B36" s="197" t="s">
        <v>514</v>
      </c>
      <c r="C36" s="196">
        <f>C37+C38</f>
        <v>0</v>
      </c>
      <c r="D36" s="196">
        <f>D37+D38</f>
        <v>0</v>
      </c>
      <c r="E36" s="196">
        <f>E37+E38</f>
        <v>0</v>
      </c>
    </row>
    <row r="37" spans="1:5" ht="30" customHeight="1" hidden="1">
      <c r="A37" s="181" t="s">
        <v>341</v>
      </c>
      <c r="B37" s="136" t="s">
        <v>342</v>
      </c>
      <c r="C37" s="180">
        <v>0</v>
      </c>
      <c r="D37" s="180">
        <v>0</v>
      </c>
      <c r="E37" s="180">
        <v>0</v>
      </c>
    </row>
    <row r="38" spans="1:5" ht="15" customHeight="1" hidden="1">
      <c r="A38" s="181" t="s">
        <v>343</v>
      </c>
      <c r="B38" s="136" t="s">
        <v>344</v>
      </c>
      <c r="C38" s="180">
        <v>0</v>
      </c>
      <c r="D38" s="180">
        <v>0</v>
      </c>
      <c r="E38" s="180">
        <v>0</v>
      </c>
    </row>
    <row r="39" spans="1:5" ht="15" customHeight="1">
      <c r="A39" s="194" t="s">
        <v>345</v>
      </c>
      <c r="B39" s="197" t="s">
        <v>346</v>
      </c>
      <c r="C39" s="196">
        <f>C40+C41+C42</f>
        <v>15500</v>
      </c>
      <c r="D39" s="196">
        <f>D40+D41+D42</f>
        <v>0</v>
      </c>
      <c r="E39" s="196">
        <f>E40+E41+E42</f>
        <v>0</v>
      </c>
    </row>
    <row r="40" spans="1:5" ht="75" customHeight="1" hidden="1">
      <c r="A40" s="181" t="s">
        <v>347</v>
      </c>
      <c r="B40" s="182" t="s">
        <v>348</v>
      </c>
      <c r="C40" s="180">
        <v>0</v>
      </c>
      <c r="D40" s="180">
        <v>0</v>
      </c>
      <c r="E40" s="180">
        <v>0</v>
      </c>
    </row>
    <row r="41" spans="1:5" ht="45" customHeight="1">
      <c r="A41" s="171" t="s">
        <v>349</v>
      </c>
      <c r="B41" s="175" t="s">
        <v>350</v>
      </c>
      <c r="C41" s="180">
        <v>13500</v>
      </c>
      <c r="D41" s="180">
        <v>0</v>
      </c>
      <c r="E41" s="180">
        <v>0</v>
      </c>
    </row>
    <row r="42" spans="1:5" ht="45" customHeight="1">
      <c r="A42" s="171" t="s">
        <v>351</v>
      </c>
      <c r="B42" s="175" t="s">
        <v>352</v>
      </c>
      <c r="C42" s="180">
        <v>2000</v>
      </c>
      <c r="D42" s="180">
        <v>0</v>
      </c>
      <c r="E42" s="180">
        <v>0</v>
      </c>
    </row>
    <row r="43" spans="1:5" ht="15" customHeight="1" hidden="1">
      <c r="A43" s="194" t="s">
        <v>364</v>
      </c>
      <c r="B43" s="198" t="s">
        <v>365</v>
      </c>
      <c r="C43" s="196">
        <f>C44</f>
        <v>0</v>
      </c>
      <c r="D43" s="196">
        <f>D44</f>
        <v>0</v>
      </c>
      <c r="E43" s="196">
        <f>E44</f>
        <v>0</v>
      </c>
    </row>
    <row r="44" spans="1:5" ht="30" customHeight="1" hidden="1">
      <c r="A44" s="436" t="s">
        <v>366</v>
      </c>
      <c r="B44" s="437" t="s">
        <v>367</v>
      </c>
      <c r="C44" s="438">
        <v>0</v>
      </c>
      <c r="D44" s="438">
        <v>0</v>
      </c>
      <c r="E44" s="438">
        <v>0</v>
      </c>
    </row>
    <row r="45" spans="1:8" ht="15" customHeight="1">
      <c r="A45" s="188" t="s">
        <v>353</v>
      </c>
      <c r="B45" s="187" t="s">
        <v>354</v>
      </c>
      <c r="C45" s="189">
        <f>C46+C68</f>
        <v>32216.2</v>
      </c>
      <c r="D45" s="189">
        <f>D46+D68</f>
        <v>33811.2</v>
      </c>
      <c r="E45" s="189">
        <f>E46+E68</f>
        <v>34835.7</v>
      </c>
      <c r="H45" s="138"/>
    </row>
    <row r="46" spans="1:5" ht="30" customHeight="1">
      <c r="A46" s="190" t="s">
        <v>357</v>
      </c>
      <c r="B46" s="191" t="s">
        <v>358</v>
      </c>
      <c r="C46" s="192">
        <f>C47+C50+C62+C65</f>
        <v>32216.2</v>
      </c>
      <c r="D46" s="192">
        <f>D47+D50+D62+D65</f>
        <v>33811.2</v>
      </c>
      <c r="E46" s="192">
        <f>E47+E50+E62+E65</f>
        <v>34835.7</v>
      </c>
    </row>
    <row r="47" spans="1:5" ht="15" customHeight="1">
      <c r="A47" s="185" t="s">
        <v>510</v>
      </c>
      <c r="B47" s="193" t="s">
        <v>384</v>
      </c>
      <c r="C47" s="186">
        <f>C48+C49</f>
        <v>31646.3</v>
      </c>
      <c r="D47" s="186">
        <f>D48+D49</f>
        <v>33221.2</v>
      </c>
      <c r="E47" s="186">
        <f>E48+E49</f>
        <v>34828.6</v>
      </c>
    </row>
    <row r="48" spans="1:5" ht="30" customHeight="1">
      <c r="A48" s="174" t="s">
        <v>504</v>
      </c>
      <c r="B48" s="175" t="s">
        <v>713</v>
      </c>
      <c r="C48" s="172">
        <f>28602.8</f>
        <v>28602.8</v>
      </c>
      <c r="D48" s="172">
        <f>30027.7</f>
        <v>30027.7</v>
      </c>
      <c r="E48" s="172">
        <f>31482.6</f>
        <v>31482.6</v>
      </c>
    </row>
    <row r="49" spans="1:5" ht="30" customHeight="1">
      <c r="A49" s="174" t="s">
        <v>716</v>
      </c>
      <c r="B49" s="175" t="s">
        <v>715</v>
      </c>
      <c r="C49" s="172">
        <f>3043.5</f>
        <v>3043.5</v>
      </c>
      <c r="D49" s="172">
        <f>3193.5</f>
        <v>3193.5</v>
      </c>
      <c r="E49" s="172">
        <f>3346</f>
        <v>3346</v>
      </c>
    </row>
    <row r="50" spans="1:5" ht="30" customHeight="1" hidden="1">
      <c r="A50" s="185" t="s">
        <v>511</v>
      </c>
      <c r="B50" s="193" t="s">
        <v>385</v>
      </c>
      <c r="C50" s="186">
        <f>C51+C52+C53+C54+C55+C56+C60+C61+C57+C58+C59</f>
        <v>0</v>
      </c>
      <c r="D50" s="186">
        <f>D51+D52+D53+D54+D55+D56+D60+D61+D57+D58+D59</f>
        <v>0</v>
      </c>
      <c r="E50" s="186">
        <f>E51+E52+E53+E54+E55+E56+E60+E61+E57+E58+E59</f>
        <v>0</v>
      </c>
    </row>
    <row r="51" spans="1:5" ht="60" customHeight="1" hidden="1">
      <c r="A51" s="174" t="s">
        <v>505</v>
      </c>
      <c r="B51" s="175" t="s">
        <v>386</v>
      </c>
      <c r="C51" s="172">
        <v>0</v>
      </c>
      <c r="D51" s="172">
        <v>0</v>
      </c>
      <c r="E51" s="172">
        <v>0</v>
      </c>
    </row>
    <row r="52" spans="1:5" ht="60" customHeight="1" hidden="1">
      <c r="A52" s="174" t="s">
        <v>505</v>
      </c>
      <c r="B52" s="176" t="s">
        <v>408</v>
      </c>
      <c r="C52" s="172">
        <v>0</v>
      </c>
      <c r="D52" s="172">
        <v>0</v>
      </c>
      <c r="E52" s="172">
        <v>0</v>
      </c>
    </row>
    <row r="53" spans="1:5" ht="75" customHeight="1" hidden="1">
      <c r="A53" s="177" t="s">
        <v>506</v>
      </c>
      <c r="B53" s="176" t="s">
        <v>374</v>
      </c>
      <c r="C53" s="172">
        <v>0</v>
      </c>
      <c r="D53" s="172">
        <v>0</v>
      </c>
      <c r="E53" s="172">
        <v>0</v>
      </c>
    </row>
    <row r="54" spans="1:5" ht="30" customHeight="1" hidden="1">
      <c r="A54" s="177" t="s">
        <v>513</v>
      </c>
      <c r="B54" s="176" t="s">
        <v>518</v>
      </c>
      <c r="C54" s="172">
        <v>0</v>
      </c>
      <c r="D54" s="172">
        <v>0</v>
      </c>
      <c r="E54" s="172">
        <v>0</v>
      </c>
    </row>
    <row r="55" spans="1:5" ht="60" customHeight="1" hidden="1">
      <c r="A55" s="177" t="s">
        <v>507</v>
      </c>
      <c r="B55" s="176" t="s">
        <v>420</v>
      </c>
      <c r="C55" s="172">
        <v>0</v>
      </c>
      <c r="D55" s="172">
        <v>0</v>
      </c>
      <c r="E55" s="172">
        <v>0</v>
      </c>
    </row>
    <row r="56" spans="1:5" ht="45" customHeight="1" hidden="1">
      <c r="A56" s="177" t="s">
        <v>507</v>
      </c>
      <c r="B56" s="176" t="s">
        <v>387</v>
      </c>
      <c r="C56" s="172">
        <v>0</v>
      </c>
      <c r="D56" s="172">
        <v>0</v>
      </c>
      <c r="E56" s="172">
        <v>0</v>
      </c>
    </row>
    <row r="57" spans="1:5" ht="60" customHeight="1" hidden="1">
      <c r="A57" s="177" t="s">
        <v>507</v>
      </c>
      <c r="B57" s="176" t="s">
        <v>413</v>
      </c>
      <c r="C57" s="172">
        <v>0</v>
      </c>
      <c r="D57" s="172">
        <v>0</v>
      </c>
      <c r="E57" s="172">
        <v>0</v>
      </c>
    </row>
    <row r="58" spans="1:5" ht="30" customHeight="1" hidden="1">
      <c r="A58" s="177" t="s">
        <v>507</v>
      </c>
      <c r="B58" s="176" t="s">
        <v>414</v>
      </c>
      <c r="C58" s="172">
        <v>0</v>
      </c>
      <c r="D58" s="172">
        <v>0</v>
      </c>
      <c r="E58" s="172">
        <v>0</v>
      </c>
    </row>
    <row r="59" spans="1:5" ht="75" customHeight="1" hidden="1">
      <c r="A59" s="177" t="s">
        <v>507</v>
      </c>
      <c r="B59" s="176" t="s">
        <v>423</v>
      </c>
      <c r="C59" s="172">
        <v>0</v>
      </c>
      <c r="D59" s="172">
        <v>0</v>
      </c>
      <c r="E59" s="172">
        <v>0</v>
      </c>
    </row>
    <row r="60" spans="1:5" ht="45" customHeight="1" hidden="1">
      <c r="A60" s="177" t="s">
        <v>359</v>
      </c>
      <c r="B60" s="176" t="s">
        <v>421</v>
      </c>
      <c r="C60" s="172">
        <v>0</v>
      </c>
      <c r="D60" s="172">
        <v>0</v>
      </c>
      <c r="E60" s="172">
        <v>0</v>
      </c>
    </row>
    <row r="61" spans="1:5" ht="45" customHeight="1" hidden="1">
      <c r="A61" s="177" t="s">
        <v>359</v>
      </c>
      <c r="B61" s="176" t="s">
        <v>422</v>
      </c>
      <c r="C61" s="172">
        <v>0</v>
      </c>
      <c r="D61" s="172">
        <v>0</v>
      </c>
      <c r="E61" s="172">
        <v>0</v>
      </c>
    </row>
    <row r="62" spans="1:5" ht="15" customHeight="1">
      <c r="A62" s="185" t="s">
        <v>515</v>
      </c>
      <c r="B62" s="193" t="s">
        <v>388</v>
      </c>
      <c r="C62" s="186">
        <f>C64+C63</f>
        <v>569.9</v>
      </c>
      <c r="D62" s="186">
        <f>D64+D63</f>
        <v>590</v>
      </c>
      <c r="E62" s="186">
        <f>E64+E63</f>
        <v>7.1</v>
      </c>
    </row>
    <row r="63" spans="1:5" ht="60" customHeight="1">
      <c r="A63" s="174" t="s">
        <v>508</v>
      </c>
      <c r="B63" s="175" t="s">
        <v>412</v>
      </c>
      <c r="C63" s="172">
        <v>7.1</v>
      </c>
      <c r="D63" s="172">
        <v>7.1</v>
      </c>
      <c r="E63" s="172">
        <v>7.1</v>
      </c>
    </row>
    <row r="64" spans="1:5" ht="30" customHeight="1">
      <c r="A64" s="174" t="s">
        <v>509</v>
      </c>
      <c r="B64" s="175" t="s">
        <v>360</v>
      </c>
      <c r="C64" s="172">
        <v>562.8</v>
      </c>
      <c r="D64" s="172">
        <v>582.9</v>
      </c>
      <c r="E64" s="172">
        <v>0</v>
      </c>
    </row>
    <row r="65" spans="1:5" ht="15" customHeight="1" hidden="1">
      <c r="A65" s="185" t="s">
        <v>516</v>
      </c>
      <c r="B65" s="193" t="s">
        <v>226</v>
      </c>
      <c r="C65" s="186">
        <f>C66+C67</f>
        <v>0</v>
      </c>
      <c r="D65" s="186">
        <f>D66+D67</f>
        <v>0</v>
      </c>
      <c r="E65" s="186">
        <f>E66+E67</f>
        <v>0</v>
      </c>
    </row>
    <row r="66" spans="1:5" ht="45" customHeight="1" hidden="1">
      <c r="A66" s="174" t="s">
        <v>517</v>
      </c>
      <c r="B66" s="175" t="s">
        <v>361</v>
      </c>
      <c r="C66" s="173">
        <v>0</v>
      </c>
      <c r="D66" s="173">
        <v>0</v>
      </c>
      <c r="E66" s="173">
        <v>0</v>
      </c>
    </row>
    <row r="67" spans="1:5" ht="45" customHeight="1" hidden="1">
      <c r="A67" s="174" t="s">
        <v>544</v>
      </c>
      <c r="B67" s="175" t="s">
        <v>545</v>
      </c>
      <c r="C67" s="173">
        <v>0</v>
      </c>
      <c r="D67" s="173">
        <v>0</v>
      </c>
      <c r="E67" s="173">
        <v>0</v>
      </c>
    </row>
    <row r="68" spans="1:5" ht="15" customHeight="1" hidden="1">
      <c r="A68" s="190" t="s">
        <v>362</v>
      </c>
      <c r="B68" s="191" t="s">
        <v>363</v>
      </c>
      <c r="C68" s="192">
        <f>C69</f>
        <v>0</v>
      </c>
      <c r="D68" s="192">
        <f>D69</f>
        <v>0</v>
      </c>
      <c r="E68" s="192">
        <f>E69</f>
        <v>0</v>
      </c>
    </row>
    <row r="69" spans="1:5" ht="30" customHeight="1" hidden="1">
      <c r="A69" s="174" t="s">
        <v>542</v>
      </c>
      <c r="B69" s="175" t="s">
        <v>543</v>
      </c>
      <c r="C69" s="172">
        <v>0</v>
      </c>
      <c r="D69" s="172">
        <v>0</v>
      </c>
      <c r="E69" s="172">
        <v>0</v>
      </c>
    </row>
    <row r="70" spans="1:5" ht="15" customHeight="1">
      <c r="A70" s="466" t="s">
        <v>355</v>
      </c>
      <c r="B70" s="466"/>
      <c r="C70" s="199">
        <f>C17+C45</f>
        <v>88632.2</v>
      </c>
      <c r="D70" s="199">
        <f>D17+D45</f>
        <v>76943.2</v>
      </c>
      <c r="E70" s="199">
        <f>E17+E45</f>
        <v>79244.7</v>
      </c>
    </row>
    <row r="71" spans="3:5" ht="12.75">
      <c r="C71" s="135"/>
      <c r="D71" s="135"/>
      <c r="E71" s="135"/>
    </row>
    <row r="72" spans="3:5" ht="12.75">
      <c r="C72" s="139"/>
      <c r="D72" s="139"/>
      <c r="E72" s="139"/>
    </row>
    <row r="73" spans="3:5" ht="12.75">
      <c r="C73" s="135"/>
      <c r="D73" s="135"/>
      <c r="E73" s="135"/>
    </row>
    <row r="74" spans="3:5" ht="12.75">
      <c r="C74" s="135"/>
      <c r="D74" s="135"/>
      <c r="E74" s="135"/>
    </row>
    <row r="75" spans="2:5" ht="12.75">
      <c r="B75" s="137"/>
      <c r="C75" s="135"/>
      <c r="D75" s="135"/>
      <c r="E75" s="135"/>
    </row>
    <row r="76" spans="3:5" ht="12.75">
      <c r="C76" s="135"/>
      <c r="D76" s="135"/>
      <c r="E76" s="135"/>
    </row>
  </sheetData>
  <sheetProtection/>
  <mergeCells count="12">
    <mergeCell ref="A11:E11"/>
    <mergeCell ref="A9:E9"/>
    <mergeCell ref="A13:A15"/>
    <mergeCell ref="B13:B15"/>
    <mergeCell ref="C13:E14"/>
    <mergeCell ref="A70:B70"/>
    <mergeCell ref="A10:E10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5.7109375" style="418" customWidth="1"/>
    <col min="2" max="2" width="43.7109375" style="418" customWidth="1"/>
    <col min="3" max="5" width="11.7109375" style="418" customWidth="1"/>
    <col min="6" max="16384" width="9.140625" style="418" customWidth="1"/>
  </cols>
  <sheetData>
    <row r="1" spans="3:5" ht="15" customHeight="1">
      <c r="C1" s="419"/>
      <c r="D1" s="419"/>
      <c r="E1" s="368" t="s">
        <v>536</v>
      </c>
    </row>
    <row r="2" spans="3:5" ht="15" customHeight="1">
      <c r="C2" s="419"/>
      <c r="D2" s="419"/>
      <c r="E2" s="368" t="s">
        <v>34</v>
      </c>
    </row>
    <row r="3" spans="3:5" ht="15" customHeight="1">
      <c r="C3" s="419"/>
      <c r="D3" s="419"/>
      <c r="E3" s="368" t="s">
        <v>35</v>
      </c>
    </row>
    <row r="4" spans="3:5" ht="15" customHeight="1">
      <c r="C4" s="419"/>
      <c r="D4" s="419"/>
      <c r="E4" s="368" t="s">
        <v>36</v>
      </c>
    </row>
    <row r="5" spans="3:5" ht="15" customHeight="1">
      <c r="C5" s="468" t="s">
        <v>671</v>
      </c>
      <c r="D5" s="470"/>
      <c r="E5" s="470"/>
    </row>
    <row r="6" spans="3:5" ht="15" customHeight="1">
      <c r="C6" s="367"/>
      <c r="D6" s="420"/>
      <c r="E6" s="420"/>
    </row>
    <row r="7" spans="3:5" ht="15" customHeight="1">
      <c r="C7" s="367"/>
      <c r="D7" s="420"/>
      <c r="E7" s="420"/>
    </row>
    <row r="8" ht="15" customHeight="1">
      <c r="E8" s="421" t="s">
        <v>38</v>
      </c>
    </row>
    <row r="9" spans="1:5" ht="15" customHeight="1">
      <c r="A9" s="467" t="s">
        <v>657</v>
      </c>
      <c r="B9" s="467"/>
      <c r="C9" s="467"/>
      <c r="D9" s="467"/>
      <c r="E9" s="467"/>
    </row>
    <row r="10" spans="1:5" ht="15" customHeight="1">
      <c r="A10" s="467" t="s">
        <v>658</v>
      </c>
      <c r="B10" s="467"/>
      <c r="C10" s="467"/>
      <c r="D10" s="467"/>
      <c r="E10" s="467"/>
    </row>
    <row r="11" spans="1:5" ht="15" customHeight="1">
      <c r="A11" s="467" t="s">
        <v>36</v>
      </c>
      <c r="B11" s="467"/>
      <c r="C11" s="467"/>
      <c r="D11" s="467"/>
      <c r="E11" s="467"/>
    </row>
    <row r="12" spans="1:5" ht="15" customHeight="1">
      <c r="A12" s="467" t="s">
        <v>659</v>
      </c>
      <c r="B12" s="467"/>
      <c r="C12" s="467"/>
      <c r="D12" s="467"/>
      <c r="E12" s="467"/>
    </row>
    <row r="13" spans="1:5" ht="15" customHeight="1">
      <c r="A13" s="467" t="s">
        <v>674</v>
      </c>
      <c r="B13" s="467"/>
      <c r="C13" s="467"/>
      <c r="D13" s="467"/>
      <c r="E13" s="467"/>
    </row>
    <row r="14" spans="1:5" ht="15" customHeight="1">
      <c r="A14" s="419"/>
      <c r="B14" s="422"/>
      <c r="C14" s="422"/>
      <c r="D14" s="422"/>
      <c r="E14" s="419"/>
    </row>
    <row r="15" spans="1:5" s="366" customFormat="1" ht="30" customHeight="1">
      <c r="A15" s="423" t="s">
        <v>39</v>
      </c>
      <c r="B15" s="473" t="s">
        <v>660</v>
      </c>
      <c r="C15" s="474"/>
      <c r="D15" s="475"/>
      <c r="E15" s="425" t="s">
        <v>661</v>
      </c>
    </row>
    <row r="16" spans="1:5" s="366" customFormat="1" ht="15" customHeight="1">
      <c r="A16" s="423">
        <v>1</v>
      </c>
      <c r="B16" s="473">
        <v>2</v>
      </c>
      <c r="C16" s="476"/>
      <c r="D16" s="477"/>
      <c r="E16" s="425">
        <v>3</v>
      </c>
    </row>
    <row r="17" spans="1:5" ht="45" customHeight="1">
      <c r="A17" s="424">
        <v>1</v>
      </c>
      <c r="B17" s="478" t="s">
        <v>222</v>
      </c>
      <c r="C17" s="479"/>
      <c r="D17" s="480"/>
      <c r="E17" s="426">
        <v>336.6</v>
      </c>
    </row>
    <row r="18" spans="1:5" ht="45" customHeight="1">
      <c r="A18" s="424">
        <v>2</v>
      </c>
      <c r="B18" s="478" t="s">
        <v>230</v>
      </c>
      <c r="C18" s="479"/>
      <c r="D18" s="480"/>
      <c r="E18" s="426">
        <v>42.76</v>
      </c>
    </row>
    <row r="19" spans="1:5" ht="45" customHeight="1">
      <c r="A19" s="424">
        <v>3</v>
      </c>
      <c r="B19" s="478" t="s">
        <v>232</v>
      </c>
      <c r="C19" s="479"/>
      <c r="D19" s="480"/>
      <c r="E19" s="426">
        <v>276.304</v>
      </c>
    </row>
    <row r="20" spans="1:5" ht="15" customHeight="1">
      <c r="A20" s="481" t="s">
        <v>662</v>
      </c>
      <c r="B20" s="482"/>
      <c r="C20" s="483"/>
      <c r="D20" s="484"/>
      <c r="E20" s="427">
        <f>SUM(E17:E19)</f>
        <v>655.664</v>
      </c>
    </row>
    <row r="21" spans="1:256" s="166" customFormat="1" ht="12" customHeight="1">
      <c r="A21" s="418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18"/>
      <c r="DZ21" s="418"/>
      <c r="EA21" s="418"/>
      <c r="EB21" s="418"/>
      <c r="EC21" s="418"/>
      <c r="ED21" s="418"/>
      <c r="EE21" s="418"/>
      <c r="EF21" s="418"/>
      <c r="EG21" s="418"/>
      <c r="EH21" s="418"/>
      <c r="EI21" s="418"/>
      <c r="EJ21" s="418"/>
      <c r="EK21" s="418"/>
      <c r="EL21" s="418"/>
      <c r="EM21" s="418"/>
      <c r="EN21" s="418"/>
      <c r="EO21" s="418"/>
      <c r="EP21" s="418"/>
      <c r="EQ21" s="418"/>
      <c r="ER21" s="418"/>
      <c r="ES21" s="418"/>
      <c r="ET21" s="418"/>
      <c r="EU21" s="418"/>
      <c r="EV21" s="418"/>
      <c r="EW21" s="418"/>
      <c r="EX21" s="418"/>
      <c r="EY21" s="418"/>
      <c r="EZ21" s="418"/>
      <c r="FA21" s="418"/>
      <c r="FB21" s="418"/>
      <c r="FC21" s="418"/>
      <c r="FD21" s="418"/>
      <c r="FE21" s="418"/>
      <c r="FF21" s="418"/>
      <c r="FG21" s="418"/>
      <c r="FH21" s="418"/>
      <c r="FI21" s="418"/>
      <c r="FJ21" s="418"/>
      <c r="FK21" s="418"/>
      <c r="FL21" s="418"/>
      <c r="FM21" s="418"/>
      <c r="FN21" s="418"/>
      <c r="FO21" s="418"/>
      <c r="FP21" s="418"/>
      <c r="FQ21" s="418"/>
      <c r="FR21" s="418"/>
      <c r="FS21" s="418"/>
      <c r="FT21" s="418"/>
      <c r="FU21" s="418"/>
      <c r="FV21" s="418"/>
      <c r="FW21" s="418"/>
      <c r="FX21" s="418"/>
      <c r="FY21" s="418"/>
      <c r="FZ21" s="418"/>
      <c r="GA21" s="418"/>
      <c r="GB21" s="418"/>
      <c r="GC21" s="418"/>
      <c r="GD21" s="418"/>
      <c r="GE21" s="418"/>
      <c r="GF21" s="418"/>
      <c r="GG21" s="418"/>
      <c r="GH21" s="418"/>
      <c r="GI21" s="418"/>
      <c r="GJ21" s="418"/>
      <c r="GK21" s="418"/>
      <c r="GL21" s="418"/>
      <c r="GM21" s="418"/>
      <c r="GN21" s="418"/>
      <c r="GO21" s="418"/>
      <c r="GP21" s="418"/>
      <c r="GQ21" s="418"/>
      <c r="GR21" s="418"/>
      <c r="GS21" s="418"/>
      <c r="GT21" s="418"/>
      <c r="GU21" s="418"/>
      <c r="GV21" s="418"/>
      <c r="GW21" s="418"/>
      <c r="GX21" s="418"/>
      <c r="GY21" s="418"/>
      <c r="GZ21" s="418"/>
      <c r="HA21" s="418"/>
      <c r="HB21" s="418"/>
      <c r="HC21" s="418"/>
      <c r="HD21" s="418"/>
      <c r="HE21" s="418"/>
      <c r="HF21" s="418"/>
      <c r="HG21" s="418"/>
      <c r="HH21" s="418"/>
      <c r="HI21" s="418"/>
      <c r="HJ21" s="418"/>
      <c r="HK21" s="418"/>
      <c r="HL21" s="418"/>
      <c r="HM21" s="418"/>
      <c r="HN21" s="418"/>
      <c r="HO21" s="418"/>
      <c r="HP21" s="418"/>
      <c r="HQ21" s="418"/>
      <c r="HR21" s="418"/>
      <c r="HS21" s="418"/>
      <c r="HT21" s="418"/>
      <c r="HU21" s="418"/>
      <c r="HV21" s="418"/>
      <c r="HW21" s="418"/>
      <c r="HX21" s="418"/>
      <c r="HY21" s="418"/>
      <c r="HZ21" s="418"/>
      <c r="IA21" s="418"/>
      <c r="IB21" s="418"/>
      <c r="IC21" s="418"/>
      <c r="ID21" s="418"/>
      <c r="IE21" s="418"/>
      <c r="IF21" s="418"/>
      <c r="IG21" s="418"/>
      <c r="IH21" s="418"/>
      <c r="II21" s="418"/>
      <c r="IJ21" s="418"/>
      <c r="IK21" s="418"/>
      <c r="IL21" s="418"/>
      <c r="IM21" s="418"/>
      <c r="IN21" s="418"/>
      <c r="IO21" s="418"/>
      <c r="IP21" s="418"/>
      <c r="IQ21" s="418"/>
      <c r="IR21" s="418"/>
      <c r="IS21" s="418"/>
      <c r="IT21" s="418"/>
      <c r="IU21" s="418"/>
      <c r="IV21" s="418"/>
    </row>
    <row r="22" spans="1:5" ht="12" customHeight="1">
      <c r="A22" s="428"/>
      <c r="B22" s="471"/>
      <c r="C22" s="471"/>
      <c r="D22" s="471"/>
      <c r="E22" s="471"/>
    </row>
    <row r="23" spans="1:5" ht="12" customHeight="1">
      <c r="A23" s="428"/>
      <c r="B23" s="472"/>
      <c r="C23" s="472"/>
      <c r="D23" s="472"/>
      <c r="E23" s="472"/>
    </row>
    <row r="24" ht="12" customHeight="1">
      <c r="A24" s="429"/>
    </row>
  </sheetData>
  <sheetProtection/>
  <mergeCells count="14">
    <mergeCell ref="B22:E22"/>
    <mergeCell ref="B23:E23"/>
    <mergeCell ref="B15:D15"/>
    <mergeCell ref="B16:D16"/>
    <mergeCell ref="B17:D17"/>
    <mergeCell ref="B18:D18"/>
    <mergeCell ref="B19:D19"/>
    <mergeCell ref="A20:D20"/>
    <mergeCell ref="C5:E5"/>
    <mergeCell ref="A9:E9"/>
    <mergeCell ref="A10:E10"/>
    <mergeCell ref="A11:E11"/>
    <mergeCell ref="A12:E12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3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14.7109375" style="400" customWidth="1"/>
    <col min="2" max="2" width="20.7109375" style="400" customWidth="1"/>
    <col min="3" max="3" width="68.140625" style="401" customWidth="1"/>
    <col min="4" max="4" width="15.28125" style="401" customWidth="1"/>
    <col min="5" max="16384" width="9.140625" style="401" customWidth="1"/>
  </cols>
  <sheetData>
    <row r="1" spans="3:4" ht="15" customHeight="1">
      <c r="C1" s="368" t="s">
        <v>433</v>
      </c>
      <c r="D1" s="402"/>
    </row>
    <row r="2" spans="3:4" ht="15" customHeight="1">
      <c r="C2" s="368" t="s">
        <v>34</v>
      </c>
      <c r="D2" s="402"/>
    </row>
    <row r="3" spans="3:4" ht="15" customHeight="1">
      <c r="C3" s="368" t="s">
        <v>35</v>
      </c>
      <c r="D3" s="402"/>
    </row>
    <row r="4" spans="3:4" ht="15" customHeight="1">
      <c r="C4" s="368" t="s">
        <v>36</v>
      </c>
      <c r="D4" s="402"/>
    </row>
    <row r="5" ht="15" customHeight="1">
      <c r="C5" s="368" t="s">
        <v>671</v>
      </c>
    </row>
    <row r="6" ht="15" customHeight="1">
      <c r="C6" s="368"/>
    </row>
    <row r="7" ht="15" customHeight="1">
      <c r="C7" s="368"/>
    </row>
    <row r="8" ht="15" customHeight="1">
      <c r="C8" s="367"/>
    </row>
    <row r="9" spans="1:4" ht="15" customHeight="1">
      <c r="A9" s="485" t="s">
        <v>554</v>
      </c>
      <c r="B9" s="485"/>
      <c r="C9" s="485"/>
      <c r="D9" s="403"/>
    </row>
    <row r="10" spans="1:4" ht="15" customHeight="1">
      <c r="A10" s="485" t="s">
        <v>555</v>
      </c>
      <c r="B10" s="485"/>
      <c r="C10" s="485"/>
      <c r="D10" s="403"/>
    </row>
    <row r="11" spans="1:4" ht="15" customHeight="1">
      <c r="A11" s="404"/>
      <c r="B11" s="404"/>
      <c r="C11" s="404"/>
      <c r="D11" s="403"/>
    </row>
    <row r="12" spans="1:3" ht="15" customHeight="1">
      <c r="A12" s="486" t="s">
        <v>556</v>
      </c>
      <c r="B12" s="487"/>
      <c r="C12" s="488" t="s">
        <v>557</v>
      </c>
    </row>
    <row r="13" spans="1:3" s="406" customFormat="1" ht="45" customHeight="1">
      <c r="A13" s="405" t="s">
        <v>558</v>
      </c>
      <c r="B13" s="405" t="s">
        <v>559</v>
      </c>
      <c r="C13" s="489"/>
    </row>
    <row r="14" spans="1:3" s="406" customFormat="1" ht="15" customHeight="1">
      <c r="A14" s="405" t="s">
        <v>40</v>
      </c>
      <c r="B14" s="405" t="s">
        <v>41</v>
      </c>
      <c r="C14" s="407">
        <v>3</v>
      </c>
    </row>
    <row r="15" spans="1:3" s="406" customFormat="1" ht="15" customHeight="1">
      <c r="A15" s="408" t="s">
        <v>42</v>
      </c>
      <c r="B15" s="490" t="s">
        <v>43</v>
      </c>
      <c r="C15" s="491"/>
    </row>
    <row r="16" spans="1:3" s="412" customFormat="1" ht="60" customHeight="1">
      <c r="A16" s="409" t="s">
        <v>42</v>
      </c>
      <c r="B16" s="410" t="s">
        <v>325</v>
      </c>
      <c r="C16" s="411" t="s">
        <v>560</v>
      </c>
    </row>
    <row r="17" spans="1:3" s="412" customFormat="1" ht="30" customHeight="1">
      <c r="A17" s="409" t="s">
        <v>42</v>
      </c>
      <c r="B17" s="410" t="s">
        <v>561</v>
      </c>
      <c r="C17" s="411" t="s">
        <v>562</v>
      </c>
    </row>
    <row r="18" spans="1:3" s="412" customFormat="1" ht="60" customHeight="1">
      <c r="A18" s="409" t="s">
        <v>42</v>
      </c>
      <c r="B18" s="410" t="s">
        <v>329</v>
      </c>
      <c r="C18" s="411" t="s">
        <v>330</v>
      </c>
    </row>
    <row r="19" spans="1:3" s="412" customFormat="1" ht="60" customHeight="1">
      <c r="A19" s="409" t="s">
        <v>42</v>
      </c>
      <c r="B19" s="410" t="s">
        <v>331</v>
      </c>
      <c r="C19" s="411" t="s">
        <v>332</v>
      </c>
    </row>
    <row r="20" spans="1:3" s="412" customFormat="1" ht="45" customHeight="1">
      <c r="A20" s="409" t="s">
        <v>42</v>
      </c>
      <c r="B20" s="410" t="s">
        <v>333</v>
      </c>
      <c r="C20" s="411" t="s">
        <v>334</v>
      </c>
    </row>
    <row r="21" spans="1:3" ht="30" customHeight="1">
      <c r="A21" s="409" t="s">
        <v>42</v>
      </c>
      <c r="B21" s="410" t="s">
        <v>335</v>
      </c>
      <c r="C21" s="411" t="s">
        <v>432</v>
      </c>
    </row>
    <row r="22" spans="1:3" ht="90" customHeight="1">
      <c r="A22" s="409" t="s">
        <v>42</v>
      </c>
      <c r="B22" s="410" t="s">
        <v>563</v>
      </c>
      <c r="C22" s="411" t="s">
        <v>564</v>
      </c>
    </row>
    <row r="23" spans="1:3" ht="75" customHeight="1">
      <c r="A23" s="409" t="s">
        <v>42</v>
      </c>
      <c r="B23" s="410" t="s">
        <v>565</v>
      </c>
      <c r="C23" s="411" t="s">
        <v>566</v>
      </c>
    </row>
    <row r="24" spans="1:3" ht="45" customHeight="1">
      <c r="A24" s="409" t="s">
        <v>42</v>
      </c>
      <c r="B24" s="410" t="s">
        <v>336</v>
      </c>
      <c r="C24" s="411" t="s">
        <v>337</v>
      </c>
    </row>
    <row r="25" spans="1:3" ht="60" customHeight="1">
      <c r="A25" s="409" t="s">
        <v>42</v>
      </c>
      <c r="B25" s="410" t="s">
        <v>338</v>
      </c>
      <c r="C25" s="411" t="s">
        <v>339</v>
      </c>
    </row>
    <row r="26" spans="1:3" ht="30" customHeight="1">
      <c r="A26" s="409" t="s">
        <v>42</v>
      </c>
      <c r="B26" s="410" t="s">
        <v>341</v>
      </c>
      <c r="C26" s="411" t="s">
        <v>342</v>
      </c>
    </row>
    <row r="27" spans="1:3" ht="15" customHeight="1">
      <c r="A27" s="409" t="s">
        <v>42</v>
      </c>
      <c r="B27" s="410" t="s">
        <v>343</v>
      </c>
      <c r="C27" s="411" t="s">
        <v>567</v>
      </c>
    </row>
    <row r="28" spans="1:3" ht="15" customHeight="1">
      <c r="A28" s="409" t="s">
        <v>42</v>
      </c>
      <c r="B28" s="410" t="s">
        <v>568</v>
      </c>
      <c r="C28" s="411" t="s">
        <v>569</v>
      </c>
    </row>
    <row r="29" spans="1:3" ht="60" customHeight="1">
      <c r="A29" s="409" t="s">
        <v>42</v>
      </c>
      <c r="B29" s="410" t="s">
        <v>570</v>
      </c>
      <c r="C29" s="411" t="s">
        <v>571</v>
      </c>
    </row>
    <row r="30" spans="1:3" ht="60" customHeight="1">
      <c r="A30" s="409" t="s">
        <v>42</v>
      </c>
      <c r="B30" s="410" t="s">
        <v>347</v>
      </c>
      <c r="C30" s="411" t="s">
        <v>348</v>
      </c>
    </row>
    <row r="31" spans="1:3" ht="60" customHeight="1">
      <c r="A31" s="409" t="s">
        <v>42</v>
      </c>
      <c r="B31" s="410" t="s">
        <v>572</v>
      </c>
      <c r="C31" s="411" t="s">
        <v>573</v>
      </c>
    </row>
    <row r="32" spans="1:3" ht="75" customHeight="1">
      <c r="A32" s="409" t="s">
        <v>42</v>
      </c>
      <c r="B32" s="410" t="s">
        <v>574</v>
      </c>
      <c r="C32" s="411" t="s">
        <v>575</v>
      </c>
    </row>
    <row r="33" spans="1:3" ht="30" customHeight="1">
      <c r="A33" s="409" t="s">
        <v>42</v>
      </c>
      <c r="B33" s="410" t="s">
        <v>576</v>
      </c>
      <c r="C33" s="411" t="s">
        <v>577</v>
      </c>
    </row>
    <row r="34" spans="1:3" ht="30" customHeight="1">
      <c r="A34" s="409" t="s">
        <v>42</v>
      </c>
      <c r="B34" s="410" t="s">
        <v>349</v>
      </c>
      <c r="C34" s="411" t="s">
        <v>350</v>
      </c>
    </row>
    <row r="35" spans="1:3" ht="45" customHeight="1">
      <c r="A35" s="409" t="s">
        <v>42</v>
      </c>
      <c r="B35" s="410" t="s">
        <v>351</v>
      </c>
      <c r="C35" s="411" t="s">
        <v>352</v>
      </c>
    </row>
    <row r="36" spans="1:3" ht="30" customHeight="1">
      <c r="A36" s="409" t="s">
        <v>42</v>
      </c>
      <c r="B36" s="410" t="s">
        <v>578</v>
      </c>
      <c r="C36" s="411" t="s">
        <v>579</v>
      </c>
    </row>
    <row r="37" spans="1:3" ht="45" customHeight="1">
      <c r="A37" s="434" t="s">
        <v>42</v>
      </c>
      <c r="B37" s="294" t="s">
        <v>683</v>
      </c>
      <c r="C37" s="435" t="s">
        <v>684</v>
      </c>
    </row>
    <row r="38" spans="1:3" ht="60" customHeight="1">
      <c r="A38" s="434" t="s">
        <v>42</v>
      </c>
      <c r="B38" s="294" t="s">
        <v>681</v>
      </c>
      <c r="C38" s="435" t="s">
        <v>682</v>
      </c>
    </row>
    <row r="39" spans="1:3" ht="60" customHeight="1">
      <c r="A39" s="434" t="s">
        <v>42</v>
      </c>
      <c r="B39" s="294" t="s">
        <v>685</v>
      </c>
      <c r="C39" s="435" t="s">
        <v>686</v>
      </c>
    </row>
    <row r="40" spans="1:3" ht="60" customHeight="1">
      <c r="A40" s="434" t="s">
        <v>42</v>
      </c>
      <c r="B40" s="294" t="s">
        <v>687</v>
      </c>
      <c r="C40" s="435" t="s">
        <v>688</v>
      </c>
    </row>
    <row r="41" spans="1:3" ht="60" customHeight="1">
      <c r="A41" s="434" t="s">
        <v>42</v>
      </c>
      <c r="B41" s="294" t="s">
        <v>689</v>
      </c>
      <c r="C41" s="435" t="s">
        <v>694</v>
      </c>
    </row>
    <row r="42" spans="1:3" ht="60" customHeight="1">
      <c r="A42" s="434" t="s">
        <v>42</v>
      </c>
      <c r="B42" s="294" t="s">
        <v>690</v>
      </c>
      <c r="C42" s="435" t="s">
        <v>693</v>
      </c>
    </row>
    <row r="43" spans="1:3" ht="75" customHeight="1">
      <c r="A43" s="434" t="s">
        <v>42</v>
      </c>
      <c r="B43" s="294" t="s">
        <v>691</v>
      </c>
      <c r="C43" s="435" t="s">
        <v>695</v>
      </c>
    </row>
    <row r="44" spans="1:3" ht="60" customHeight="1">
      <c r="A44" s="434" t="s">
        <v>42</v>
      </c>
      <c r="B44" s="294" t="s">
        <v>692</v>
      </c>
      <c r="C44" s="435" t="s">
        <v>696</v>
      </c>
    </row>
    <row r="45" spans="1:3" ht="15" customHeight="1">
      <c r="A45" s="409" t="s">
        <v>42</v>
      </c>
      <c r="B45" s="410" t="s">
        <v>580</v>
      </c>
      <c r="C45" s="411" t="s">
        <v>581</v>
      </c>
    </row>
    <row r="46" spans="1:3" ht="15" customHeight="1">
      <c r="A46" s="409" t="s">
        <v>42</v>
      </c>
      <c r="B46" s="410" t="s">
        <v>582</v>
      </c>
      <c r="C46" s="411" t="s">
        <v>583</v>
      </c>
    </row>
    <row r="47" spans="1:3" ht="30" customHeight="1">
      <c r="A47" s="409" t="s">
        <v>42</v>
      </c>
      <c r="B47" s="410" t="s">
        <v>504</v>
      </c>
      <c r="C47" s="413" t="s">
        <v>714</v>
      </c>
    </row>
    <row r="48" spans="1:3" ht="30" customHeight="1">
      <c r="A48" s="409" t="s">
        <v>42</v>
      </c>
      <c r="B48" s="414" t="s">
        <v>584</v>
      </c>
      <c r="C48" s="413" t="s">
        <v>585</v>
      </c>
    </row>
    <row r="49" spans="1:3" ht="30" customHeight="1">
      <c r="A49" s="409" t="s">
        <v>42</v>
      </c>
      <c r="B49" s="414" t="s">
        <v>716</v>
      </c>
      <c r="C49" s="413" t="s">
        <v>715</v>
      </c>
    </row>
    <row r="50" spans="1:3" ht="30" customHeight="1">
      <c r="A50" s="409" t="s">
        <v>42</v>
      </c>
      <c r="B50" s="414" t="s">
        <v>717</v>
      </c>
      <c r="C50" s="413" t="s">
        <v>718</v>
      </c>
    </row>
    <row r="51" spans="1:3" ht="15" customHeight="1">
      <c r="A51" s="409" t="s">
        <v>42</v>
      </c>
      <c r="B51" s="414" t="s">
        <v>586</v>
      </c>
      <c r="C51" s="415" t="s">
        <v>587</v>
      </c>
    </row>
    <row r="52" spans="1:3" ht="45" customHeight="1">
      <c r="A52" s="409" t="s">
        <v>42</v>
      </c>
      <c r="B52" s="414" t="s">
        <v>588</v>
      </c>
      <c r="C52" s="413" t="s">
        <v>589</v>
      </c>
    </row>
    <row r="53" spans="1:3" ht="30" customHeight="1">
      <c r="A53" s="409" t="s">
        <v>42</v>
      </c>
      <c r="B53" s="414" t="s">
        <v>505</v>
      </c>
      <c r="C53" s="413" t="s">
        <v>590</v>
      </c>
    </row>
    <row r="54" spans="1:3" ht="45" customHeight="1">
      <c r="A54" s="409" t="s">
        <v>42</v>
      </c>
      <c r="B54" s="414" t="s">
        <v>591</v>
      </c>
      <c r="C54" s="413" t="s">
        <v>592</v>
      </c>
    </row>
    <row r="55" spans="1:3" ht="60" customHeight="1">
      <c r="A55" s="409" t="s">
        <v>42</v>
      </c>
      <c r="B55" s="414" t="s">
        <v>506</v>
      </c>
      <c r="C55" s="413" t="s">
        <v>593</v>
      </c>
    </row>
    <row r="56" spans="1:3" ht="60" customHeight="1">
      <c r="A56" s="409" t="s">
        <v>42</v>
      </c>
      <c r="B56" s="414" t="s">
        <v>594</v>
      </c>
      <c r="C56" s="413" t="s">
        <v>595</v>
      </c>
    </row>
    <row r="57" spans="1:3" ht="90" customHeight="1">
      <c r="A57" s="409" t="s">
        <v>42</v>
      </c>
      <c r="B57" s="414" t="s">
        <v>596</v>
      </c>
      <c r="C57" s="413" t="s">
        <v>597</v>
      </c>
    </row>
    <row r="58" spans="1:3" ht="60" customHeight="1">
      <c r="A58" s="409" t="s">
        <v>42</v>
      </c>
      <c r="B58" s="414" t="s">
        <v>598</v>
      </c>
      <c r="C58" s="413" t="s">
        <v>599</v>
      </c>
    </row>
    <row r="59" spans="1:3" ht="30" customHeight="1">
      <c r="A59" s="409" t="s">
        <v>42</v>
      </c>
      <c r="B59" s="414" t="s">
        <v>600</v>
      </c>
      <c r="C59" s="413" t="s">
        <v>601</v>
      </c>
    </row>
    <row r="60" spans="1:3" ht="60" customHeight="1">
      <c r="A60" s="409" t="s">
        <v>42</v>
      </c>
      <c r="B60" s="414" t="s">
        <v>602</v>
      </c>
      <c r="C60" s="413" t="s">
        <v>603</v>
      </c>
    </row>
    <row r="61" spans="1:3" ht="30" customHeight="1">
      <c r="A61" s="409" t="s">
        <v>42</v>
      </c>
      <c r="B61" s="416" t="s">
        <v>604</v>
      </c>
      <c r="C61" s="415" t="s">
        <v>605</v>
      </c>
    </row>
    <row r="62" spans="1:3" ht="45" customHeight="1">
      <c r="A62" s="409" t="s">
        <v>42</v>
      </c>
      <c r="B62" s="416" t="s">
        <v>606</v>
      </c>
      <c r="C62" s="415" t="s">
        <v>607</v>
      </c>
    </row>
    <row r="63" spans="1:3" ht="30" customHeight="1">
      <c r="A63" s="409" t="s">
        <v>42</v>
      </c>
      <c r="B63" s="416" t="s">
        <v>608</v>
      </c>
      <c r="C63" s="415" t="s">
        <v>609</v>
      </c>
    </row>
    <row r="64" spans="1:3" ht="30" customHeight="1">
      <c r="A64" s="409" t="s">
        <v>42</v>
      </c>
      <c r="B64" s="416" t="s">
        <v>513</v>
      </c>
      <c r="C64" s="415" t="s">
        <v>518</v>
      </c>
    </row>
    <row r="65" spans="1:4" ht="30" customHeight="1">
      <c r="A65" s="409" t="s">
        <v>42</v>
      </c>
      <c r="B65" s="414" t="s">
        <v>610</v>
      </c>
      <c r="C65" s="413" t="s">
        <v>590</v>
      </c>
      <c r="D65" s="417"/>
    </row>
    <row r="66" spans="1:3" ht="30" customHeight="1">
      <c r="A66" s="409" t="s">
        <v>42</v>
      </c>
      <c r="B66" s="414" t="s">
        <v>611</v>
      </c>
      <c r="C66" s="413" t="s">
        <v>612</v>
      </c>
    </row>
    <row r="67" spans="1:3" ht="30" customHeight="1">
      <c r="A67" s="409" t="s">
        <v>42</v>
      </c>
      <c r="B67" s="414" t="s">
        <v>507</v>
      </c>
      <c r="C67" s="413" t="s">
        <v>613</v>
      </c>
    </row>
    <row r="68" spans="1:3" ht="30" customHeight="1">
      <c r="A68" s="409" t="s">
        <v>42</v>
      </c>
      <c r="B68" s="414" t="s">
        <v>508</v>
      </c>
      <c r="C68" s="413" t="s">
        <v>614</v>
      </c>
    </row>
    <row r="69" spans="1:3" ht="30" customHeight="1">
      <c r="A69" s="409" t="s">
        <v>42</v>
      </c>
      <c r="B69" s="414" t="s">
        <v>509</v>
      </c>
      <c r="C69" s="413" t="s">
        <v>360</v>
      </c>
    </row>
    <row r="70" spans="1:3" ht="15" customHeight="1">
      <c r="A70" s="409" t="s">
        <v>42</v>
      </c>
      <c r="B70" s="416" t="s">
        <v>615</v>
      </c>
      <c r="C70" s="415" t="s">
        <v>616</v>
      </c>
    </row>
    <row r="71" spans="1:3" ht="15" customHeight="1">
      <c r="A71" s="409" t="s">
        <v>42</v>
      </c>
      <c r="B71" s="416" t="s">
        <v>617</v>
      </c>
      <c r="C71" s="415" t="s">
        <v>618</v>
      </c>
    </row>
    <row r="72" spans="1:3" ht="60" customHeight="1">
      <c r="A72" s="409" t="s">
        <v>42</v>
      </c>
      <c r="B72" s="416" t="s">
        <v>619</v>
      </c>
      <c r="C72" s="415" t="s">
        <v>620</v>
      </c>
    </row>
    <row r="73" spans="1:3" ht="45" customHeight="1">
      <c r="A73" s="409" t="s">
        <v>42</v>
      </c>
      <c r="B73" s="414" t="s">
        <v>517</v>
      </c>
      <c r="C73" s="413" t="s">
        <v>361</v>
      </c>
    </row>
    <row r="74" spans="1:3" ht="30" customHeight="1">
      <c r="A74" s="409" t="s">
        <v>42</v>
      </c>
      <c r="B74" s="416" t="s">
        <v>621</v>
      </c>
      <c r="C74" s="415" t="s">
        <v>622</v>
      </c>
    </row>
    <row r="75" spans="1:3" ht="30" customHeight="1">
      <c r="A75" s="409" t="s">
        <v>42</v>
      </c>
      <c r="B75" s="414" t="s">
        <v>544</v>
      </c>
      <c r="C75" s="413" t="s">
        <v>545</v>
      </c>
    </row>
    <row r="76" spans="1:3" ht="30" customHeight="1">
      <c r="A76" s="409" t="s">
        <v>42</v>
      </c>
      <c r="B76" s="416" t="s">
        <v>623</v>
      </c>
      <c r="C76" s="415" t="s">
        <v>624</v>
      </c>
    </row>
    <row r="77" spans="1:3" ht="30" customHeight="1">
      <c r="A77" s="409" t="s">
        <v>42</v>
      </c>
      <c r="B77" s="416" t="s">
        <v>625</v>
      </c>
      <c r="C77" s="415" t="s">
        <v>626</v>
      </c>
    </row>
    <row r="78" spans="1:3" ht="30" customHeight="1">
      <c r="A78" s="409" t="s">
        <v>42</v>
      </c>
      <c r="B78" s="416" t="s">
        <v>627</v>
      </c>
      <c r="C78" s="415" t="s">
        <v>628</v>
      </c>
    </row>
    <row r="79" spans="1:3" ht="60" customHeight="1">
      <c r="A79" s="409" t="s">
        <v>42</v>
      </c>
      <c r="B79" s="414" t="s">
        <v>629</v>
      </c>
      <c r="C79" s="413" t="s">
        <v>630</v>
      </c>
    </row>
    <row r="80" spans="1:3" ht="30" customHeight="1">
      <c r="A80" s="409" t="s">
        <v>42</v>
      </c>
      <c r="B80" s="414" t="s">
        <v>542</v>
      </c>
      <c r="C80" s="413" t="s">
        <v>543</v>
      </c>
    </row>
    <row r="81" spans="1:3" ht="15" customHeight="1">
      <c r="A81" s="409" t="s">
        <v>42</v>
      </c>
      <c r="B81" s="414" t="s">
        <v>631</v>
      </c>
      <c r="C81" s="413" t="s">
        <v>632</v>
      </c>
    </row>
    <row r="82" spans="1:3" ht="75" customHeight="1">
      <c r="A82" s="409" t="s">
        <v>42</v>
      </c>
      <c r="B82" s="414" t="s">
        <v>633</v>
      </c>
      <c r="C82" s="413" t="s">
        <v>634</v>
      </c>
    </row>
    <row r="83" spans="1:3" ht="30" customHeight="1">
      <c r="A83" s="409" t="s">
        <v>42</v>
      </c>
      <c r="B83" s="414" t="s">
        <v>635</v>
      </c>
      <c r="C83" s="413" t="s">
        <v>636</v>
      </c>
    </row>
    <row r="84" spans="1:3" ht="30" customHeight="1">
      <c r="A84" s="409" t="s">
        <v>42</v>
      </c>
      <c r="B84" s="414" t="s">
        <v>637</v>
      </c>
      <c r="C84" s="413" t="s">
        <v>638</v>
      </c>
    </row>
    <row r="85" spans="1:3" ht="30" customHeight="1">
      <c r="A85" s="409" t="s">
        <v>42</v>
      </c>
      <c r="B85" s="414" t="s">
        <v>639</v>
      </c>
      <c r="C85" s="413" t="s">
        <v>640</v>
      </c>
    </row>
    <row r="86" spans="1:3" ht="45" customHeight="1">
      <c r="A86" s="409" t="s">
        <v>42</v>
      </c>
      <c r="B86" s="414" t="s">
        <v>641</v>
      </c>
      <c r="C86" s="413" t="s">
        <v>642</v>
      </c>
    </row>
    <row r="87" spans="1:3" ht="45" customHeight="1">
      <c r="A87" s="409" t="s">
        <v>42</v>
      </c>
      <c r="B87" s="414" t="s">
        <v>643</v>
      </c>
      <c r="C87" s="413" t="s">
        <v>644</v>
      </c>
    </row>
    <row r="88" spans="1:3" ht="30" customHeight="1">
      <c r="A88" s="409" t="s">
        <v>42</v>
      </c>
      <c r="B88" s="416" t="s">
        <v>645</v>
      </c>
      <c r="C88" s="415" t="s">
        <v>646</v>
      </c>
    </row>
    <row r="89" spans="1:3" ht="30" customHeight="1">
      <c r="A89" s="409" t="s">
        <v>42</v>
      </c>
      <c r="B89" s="416" t="s">
        <v>647</v>
      </c>
      <c r="C89" s="415" t="s">
        <v>648</v>
      </c>
    </row>
    <row r="90" spans="1:3" ht="45" customHeight="1">
      <c r="A90" s="409" t="s">
        <v>42</v>
      </c>
      <c r="B90" s="416" t="s">
        <v>649</v>
      </c>
      <c r="C90" s="415" t="s">
        <v>650</v>
      </c>
    </row>
    <row r="91" spans="1:3" ht="45" customHeight="1">
      <c r="A91" s="409" t="s">
        <v>42</v>
      </c>
      <c r="B91" s="416" t="s">
        <v>651</v>
      </c>
      <c r="C91" s="415" t="s">
        <v>652</v>
      </c>
    </row>
    <row r="92" spans="1:3" ht="45" customHeight="1">
      <c r="A92" s="409" t="s">
        <v>42</v>
      </c>
      <c r="B92" s="414" t="s">
        <v>653</v>
      </c>
      <c r="C92" s="413" t="s">
        <v>654</v>
      </c>
    </row>
    <row r="93" spans="1:3" ht="30" customHeight="1">
      <c r="A93" s="409" t="s">
        <v>42</v>
      </c>
      <c r="B93" s="414" t="s">
        <v>655</v>
      </c>
      <c r="C93" s="413" t="s">
        <v>656</v>
      </c>
    </row>
  </sheetData>
  <sheetProtection/>
  <mergeCells count="5">
    <mergeCell ref="A9:C9"/>
    <mergeCell ref="A10:C10"/>
    <mergeCell ref="A12:B12"/>
    <mergeCell ref="C12:C13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6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15.7109375" style="400" customWidth="1"/>
    <col min="2" max="2" width="19.7109375" style="400" customWidth="1"/>
    <col min="3" max="3" width="67.7109375" style="401" customWidth="1"/>
    <col min="4" max="4" width="15.28125" style="401" customWidth="1"/>
    <col min="5" max="16384" width="9.140625" style="401" customWidth="1"/>
  </cols>
  <sheetData>
    <row r="1" spans="3:4" ht="15" customHeight="1">
      <c r="C1" s="368" t="s">
        <v>356</v>
      </c>
      <c r="D1" s="402"/>
    </row>
    <row r="2" spans="3:4" ht="15" customHeight="1">
      <c r="C2" s="368" t="s">
        <v>34</v>
      </c>
      <c r="D2" s="402"/>
    </row>
    <row r="3" spans="3:4" ht="15" customHeight="1">
      <c r="C3" s="368" t="s">
        <v>35</v>
      </c>
      <c r="D3" s="402"/>
    </row>
    <row r="4" spans="3:4" ht="15" customHeight="1">
      <c r="C4" s="368" t="s">
        <v>36</v>
      </c>
      <c r="D4" s="402"/>
    </row>
    <row r="5" ht="15" customHeight="1">
      <c r="C5" s="368" t="s">
        <v>671</v>
      </c>
    </row>
    <row r="6" ht="15" customHeight="1">
      <c r="C6" s="368"/>
    </row>
    <row r="7" ht="15" customHeight="1">
      <c r="C7" s="368"/>
    </row>
    <row r="8" ht="15" customHeight="1">
      <c r="C8" s="367"/>
    </row>
    <row r="9" spans="1:4" ht="45" customHeight="1">
      <c r="A9" s="485" t="s">
        <v>663</v>
      </c>
      <c r="B9" s="485"/>
      <c r="C9" s="485"/>
      <c r="D9" s="403"/>
    </row>
    <row r="10" spans="1:4" ht="15" customHeight="1">
      <c r="A10" s="404"/>
      <c r="B10" s="404"/>
      <c r="C10" s="404"/>
      <c r="D10" s="403"/>
    </row>
    <row r="11" spans="1:3" ht="15" customHeight="1">
      <c r="A11" s="492" t="s">
        <v>556</v>
      </c>
      <c r="B11" s="492"/>
      <c r="C11" s="493" t="s">
        <v>664</v>
      </c>
    </row>
    <row r="12" spans="1:3" s="406" customFormat="1" ht="90" customHeight="1">
      <c r="A12" s="405" t="s">
        <v>665</v>
      </c>
      <c r="B12" s="405" t="s">
        <v>666</v>
      </c>
      <c r="C12" s="494"/>
    </row>
    <row r="13" spans="1:3" s="406" customFormat="1" ht="15" customHeight="1">
      <c r="A13" s="405" t="s">
        <v>40</v>
      </c>
      <c r="B13" s="405" t="s">
        <v>41</v>
      </c>
      <c r="C13" s="407">
        <v>3</v>
      </c>
    </row>
    <row r="14" spans="1:3" s="406" customFormat="1" ht="15" customHeight="1">
      <c r="A14" s="430" t="s">
        <v>42</v>
      </c>
      <c r="B14" s="495" t="s">
        <v>43</v>
      </c>
      <c r="C14" s="495"/>
    </row>
    <row r="15" spans="1:3" s="412" customFormat="1" ht="15" customHeight="1">
      <c r="A15" s="431" t="s">
        <v>42</v>
      </c>
      <c r="B15" s="431" t="s">
        <v>667</v>
      </c>
      <c r="C15" s="432" t="s">
        <v>668</v>
      </c>
    </row>
    <row r="16" spans="1:3" s="412" customFormat="1" ht="15" customHeight="1">
      <c r="A16" s="431" t="s">
        <v>42</v>
      </c>
      <c r="B16" s="431" t="s">
        <v>669</v>
      </c>
      <c r="C16" s="432" t="s">
        <v>670</v>
      </c>
    </row>
    <row r="17" ht="12.75">
      <c r="A17" s="433"/>
    </row>
    <row r="18" spans="1:3" ht="12.75">
      <c r="A18" s="433"/>
      <c r="C18" s="412"/>
    </row>
  </sheetData>
  <sheetProtection/>
  <mergeCells count="4">
    <mergeCell ref="A9:C9"/>
    <mergeCell ref="A11:B11"/>
    <mergeCell ref="C11:C1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view="pageBreakPreview" zoomScaleNormal="115" zoomScaleSheetLayoutView="100" zoomScalePageLayoutView="0" workbookViewId="0" topLeftCell="A195">
      <selection activeCell="H218" sqref="H218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98" t="s">
        <v>405</v>
      </c>
      <c r="B1" s="499"/>
      <c r="C1" s="499"/>
      <c r="D1" s="499"/>
      <c r="E1" s="499"/>
      <c r="F1" s="499"/>
      <c r="G1" s="499"/>
      <c r="H1" s="499"/>
    </row>
    <row r="2" spans="1:8" ht="15" customHeight="1">
      <c r="A2" s="498" t="s">
        <v>34</v>
      </c>
      <c r="B2" s="499"/>
      <c r="C2" s="499"/>
      <c r="D2" s="499"/>
      <c r="E2" s="499"/>
      <c r="F2" s="499"/>
      <c r="G2" s="499"/>
      <c r="H2" s="499"/>
    </row>
    <row r="3" spans="1:8" ht="15" customHeight="1">
      <c r="A3" s="498" t="s">
        <v>35</v>
      </c>
      <c r="B3" s="499"/>
      <c r="C3" s="499"/>
      <c r="D3" s="499"/>
      <c r="E3" s="499"/>
      <c r="F3" s="499"/>
      <c r="G3" s="499"/>
      <c r="H3" s="499"/>
    </row>
    <row r="4" spans="1:8" ht="15" customHeight="1">
      <c r="A4" s="498" t="s">
        <v>36</v>
      </c>
      <c r="B4" s="499"/>
      <c r="C4" s="499"/>
      <c r="D4" s="499"/>
      <c r="E4" s="499"/>
      <c r="F4" s="499"/>
      <c r="G4" s="499"/>
      <c r="H4" s="499"/>
    </row>
    <row r="5" spans="1:8" ht="15" customHeight="1">
      <c r="A5" s="500" t="s">
        <v>671</v>
      </c>
      <c r="B5" s="499"/>
      <c r="C5" s="499"/>
      <c r="D5" s="499"/>
      <c r="E5" s="499"/>
      <c r="F5" s="499"/>
      <c r="G5" s="499"/>
      <c r="H5" s="499"/>
    </row>
    <row r="6" ht="15" customHeight="1"/>
    <row r="7" ht="15" customHeight="1"/>
    <row r="8" ht="15" customHeight="1"/>
    <row r="9" spans="1:8" ht="15" customHeight="1">
      <c r="A9" s="501" t="s">
        <v>44</v>
      </c>
      <c r="B9" s="501"/>
      <c r="C9" s="501"/>
      <c r="D9" s="501"/>
      <c r="E9" s="501"/>
      <c r="F9" s="501"/>
      <c r="G9" s="501"/>
      <c r="H9" s="501"/>
    </row>
    <row r="10" spans="1:8" ht="15" customHeight="1">
      <c r="A10" s="501" t="s">
        <v>45</v>
      </c>
      <c r="B10" s="501"/>
      <c r="C10" s="501"/>
      <c r="D10" s="501"/>
      <c r="E10" s="501"/>
      <c r="F10" s="501"/>
      <c r="G10" s="501"/>
      <c r="H10" s="501"/>
    </row>
    <row r="11" spans="1:8" ht="15" customHeight="1">
      <c r="A11" s="501" t="s">
        <v>46</v>
      </c>
      <c r="B11" s="501"/>
      <c r="C11" s="501"/>
      <c r="D11" s="501"/>
      <c r="E11" s="501"/>
      <c r="F11" s="501"/>
      <c r="G11" s="501"/>
      <c r="H11" s="501"/>
    </row>
    <row r="12" spans="1:8" ht="15" customHeight="1">
      <c r="A12" s="501" t="s">
        <v>47</v>
      </c>
      <c r="B12" s="501"/>
      <c r="C12" s="501"/>
      <c r="D12" s="501"/>
      <c r="E12" s="501"/>
      <c r="F12" s="501"/>
      <c r="G12" s="501"/>
      <c r="H12" s="501"/>
    </row>
    <row r="13" spans="1:8" ht="15" customHeight="1">
      <c r="A13" s="512" t="s">
        <v>675</v>
      </c>
      <c r="B13" s="512"/>
      <c r="C13" s="512"/>
      <c r="D13" s="512"/>
      <c r="E13" s="512"/>
      <c r="F13" s="512"/>
      <c r="G13" s="512"/>
      <c r="H13" s="512"/>
    </row>
    <row r="14" spans="1:8" ht="15" customHeight="1">
      <c r="A14" s="144"/>
      <c r="B14" s="144"/>
      <c r="C14" s="144"/>
      <c r="D14" s="144"/>
      <c r="E14" s="144"/>
      <c r="F14" s="144"/>
      <c r="G14" s="144"/>
      <c r="H14" s="144"/>
    </row>
    <row r="15" spans="1:8" s="78" customFormat="1" ht="30" customHeight="1">
      <c r="A15" s="505" t="s">
        <v>39</v>
      </c>
      <c r="B15" s="496" t="s">
        <v>48</v>
      </c>
      <c r="C15" s="496" t="s">
        <v>435</v>
      </c>
      <c r="D15" s="496" t="s">
        <v>434</v>
      </c>
      <c r="E15" s="496" t="s">
        <v>51</v>
      </c>
      <c r="F15" s="502" t="s">
        <v>37</v>
      </c>
      <c r="G15" s="503"/>
      <c r="H15" s="504"/>
    </row>
    <row r="16" spans="1:8" s="78" customFormat="1" ht="30" customHeight="1">
      <c r="A16" s="497"/>
      <c r="B16" s="497"/>
      <c r="C16" s="497"/>
      <c r="D16" s="497"/>
      <c r="E16" s="497"/>
      <c r="F16" s="54" t="s">
        <v>404</v>
      </c>
      <c r="G16" s="54" t="s">
        <v>428</v>
      </c>
      <c r="H16" s="54" t="s">
        <v>679</v>
      </c>
    </row>
    <row r="17" spans="1:8" s="78" customFormat="1" ht="15" customHeight="1">
      <c r="A17" s="11" t="s">
        <v>40</v>
      </c>
      <c r="B17" s="13">
        <v>2</v>
      </c>
      <c r="C17" s="13">
        <v>3</v>
      </c>
      <c r="D17" s="13">
        <v>4</v>
      </c>
      <c r="E17" s="13">
        <v>5</v>
      </c>
      <c r="F17" s="54">
        <v>6</v>
      </c>
      <c r="G17" s="54">
        <v>7</v>
      </c>
      <c r="H17" s="54">
        <v>8</v>
      </c>
    </row>
    <row r="18" spans="1:8" s="78" customFormat="1" ht="15" customHeight="1">
      <c r="A18" s="87"/>
      <c r="B18" s="506" t="s">
        <v>52</v>
      </c>
      <c r="C18" s="507"/>
      <c r="D18" s="507"/>
      <c r="E18" s="508"/>
      <c r="F18" s="88">
        <f>F19+F25+F31+F47+F91+F110+F128+F151+F157+F223+F230+F240+F253+F266+F276</f>
        <v>63774.74</v>
      </c>
      <c r="G18" s="88">
        <f>G19+G25+G31+G47+G91+G110+G128+G151+G157+G223+G230+G240+G253+G266+G276</f>
        <v>46740</v>
      </c>
      <c r="H18" s="88">
        <f>H19+H25+H31+H47+H91+H110+H128+H151+H157+H223+H230+H240+H253+H266+H276</f>
        <v>41685</v>
      </c>
    </row>
    <row r="19" spans="1:8" s="78" customFormat="1" ht="45" customHeight="1">
      <c r="A19" s="89">
        <v>1</v>
      </c>
      <c r="B19" s="295" t="s">
        <v>389</v>
      </c>
      <c r="C19" s="90" t="s">
        <v>394</v>
      </c>
      <c r="D19" s="91"/>
      <c r="E19" s="91"/>
      <c r="F19" s="92">
        <f aca="true" t="shared" si="0" ref="F19:H23">F20</f>
        <v>190</v>
      </c>
      <c r="G19" s="92">
        <f t="shared" si="0"/>
        <v>210</v>
      </c>
      <c r="H19" s="92">
        <f t="shared" si="0"/>
        <v>230</v>
      </c>
    </row>
    <row r="20" spans="1:8" s="78" customFormat="1" ht="105" customHeight="1">
      <c r="A20" s="93"/>
      <c r="B20" s="296" t="s">
        <v>390</v>
      </c>
      <c r="C20" s="94" t="s">
        <v>393</v>
      </c>
      <c r="D20" s="95"/>
      <c r="E20" s="95"/>
      <c r="F20" s="96">
        <f t="shared" si="0"/>
        <v>190</v>
      </c>
      <c r="G20" s="96">
        <f t="shared" si="0"/>
        <v>210</v>
      </c>
      <c r="H20" s="96">
        <f t="shared" si="0"/>
        <v>230</v>
      </c>
    </row>
    <row r="21" spans="1:8" s="78" customFormat="1" ht="75" customHeight="1">
      <c r="A21" s="266"/>
      <c r="B21" s="317" t="s">
        <v>391</v>
      </c>
      <c r="C21" s="261" t="s">
        <v>392</v>
      </c>
      <c r="D21" s="262"/>
      <c r="E21" s="262"/>
      <c r="F21" s="318">
        <f t="shared" si="0"/>
        <v>190</v>
      </c>
      <c r="G21" s="318">
        <f t="shared" si="0"/>
        <v>210</v>
      </c>
      <c r="H21" s="318">
        <f t="shared" si="0"/>
        <v>230</v>
      </c>
    </row>
    <row r="22" spans="1:8" s="78" customFormat="1" ht="30" customHeight="1">
      <c r="A22" s="32"/>
      <c r="B22" s="202" t="s">
        <v>59</v>
      </c>
      <c r="C22" s="30" t="s">
        <v>392</v>
      </c>
      <c r="D22" s="31">
        <v>200</v>
      </c>
      <c r="E22" s="31"/>
      <c r="F22" s="97">
        <f t="shared" si="0"/>
        <v>190</v>
      </c>
      <c r="G22" s="97">
        <f t="shared" si="0"/>
        <v>210</v>
      </c>
      <c r="H22" s="97">
        <f t="shared" si="0"/>
        <v>230</v>
      </c>
    </row>
    <row r="23" spans="1:8" s="78" customFormat="1" ht="30" customHeight="1">
      <c r="A23" s="32"/>
      <c r="B23" s="297" t="s">
        <v>60</v>
      </c>
      <c r="C23" s="30" t="s">
        <v>392</v>
      </c>
      <c r="D23" s="30" t="s">
        <v>61</v>
      </c>
      <c r="E23" s="30"/>
      <c r="F23" s="98">
        <f t="shared" si="0"/>
        <v>190</v>
      </c>
      <c r="G23" s="98">
        <f t="shared" si="0"/>
        <v>210</v>
      </c>
      <c r="H23" s="98">
        <f t="shared" si="0"/>
        <v>230</v>
      </c>
    </row>
    <row r="24" spans="1:8" s="78" customFormat="1" ht="45" customHeight="1">
      <c r="A24" s="32"/>
      <c r="B24" s="297" t="s">
        <v>9</v>
      </c>
      <c r="C24" s="30" t="s">
        <v>392</v>
      </c>
      <c r="D24" s="30" t="s">
        <v>61</v>
      </c>
      <c r="E24" s="30" t="s">
        <v>219</v>
      </c>
      <c r="F24" s="98">
        <v>190</v>
      </c>
      <c r="G24" s="98">
        <v>210</v>
      </c>
      <c r="H24" s="98">
        <v>230</v>
      </c>
    </row>
    <row r="25" spans="1:8" ht="45" customHeight="1">
      <c r="A25" s="89">
        <v>2</v>
      </c>
      <c r="B25" s="295" t="s">
        <v>53</v>
      </c>
      <c r="C25" s="90" t="s">
        <v>54</v>
      </c>
      <c r="D25" s="91"/>
      <c r="E25" s="91"/>
      <c r="F25" s="92">
        <f aca="true" t="shared" si="1" ref="F25:H29">F26</f>
        <v>450</v>
      </c>
      <c r="G25" s="92">
        <f t="shared" si="1"/>
        <v>0</v>
      </c>
      <c r="H25" s="92">
        <f t="shared" si="1"/>
        <v>0</v>
      </c>
    </row>
    <row r="26" spans="1:8" ht="15" customHeight="1">
      <c r="A26" s="93"/>
      <c r="B26" s="296" t="s">
        <v>55</v>
      </c>
      <c r="C26" s="94" t="s">
        <v>56</v>
      </c>
      <c r="D26" s="95"/>
      <c r="E26" s="95"/>
      <c r="F26" s="96">
        <f t="shared" si="1"/>
        <v>450</v>
      </c>
      <c r="G26" s="96">
        <f t="shared" si="1"/>
        <v>0</v>
      </c>
      <c r="H26" s="96">
        <f t="shared" si="1"/>
        <v>0</v>
      </c>
    </row>
    <row r="27" spans="1:8" ht="30" customHeight="1">
      <c r="A27" s="266"/>
      <c r="B27" s="317" t="s">
        <v>57</v>
      </c>
      <c r="C27" s="261" t="s">
        <v>58</v>
      </c>
      <c r="D27" s="262"/>
      <c r="E27" s="262"/>
      <c r="F27" s="318">
        <f t="shared" si="1"/>
        <v>450</v>
      </c>
      <c r="G27" s="318">
        <f t="shared" si="1"/>
        <v>0</v>
      </c>
      <c r="H27" s="318">
        <f t="shared" si="1"/>
        <v>0</v>
      </c>
    </row>
    <row r="28" spans="1:8" ht="30" customHeight="1">
      <c r="A28" s="32"/>
      <c r="B28" s="202" t="s">
        <v>59</v>
      </c>
      <c r="C28" s="30" t="s">
        <v>58</v>
      </c>
      <c r="D28" s="31">
        <v>200</v>
      </c>
      <c r="E28" s="31"/>
      <c r="F28" s="97">
        <f t="shared" si="1"/>
        <v>450</v>
      </c>
      <c r="G28" s="97">
        <f t="shared" si="1"/>
        <v>0</v>
      </c>
      <c r="H28" s="97">
        <f t="shared" si="1"/>
        <v>0</v>
      </c>
    </row>
    <row r="29" spans="1:8" ht="30" customHeight="1">
      <c r="A29" s="32"/>
      <c r="B29" s="297" t="s">
        <v>60</v>
      </c>
      <c r="C29" s="30" t="s">
        <v>58</v>
      </c>
      <c r="D29" s="30" t="s">
        <v>61</v>
      </c>
      <c r="E29" s="30"/>
      <c r="F29" s="98">
        <f t="shared" si="1"/>
        <v>450</v>
      </c>
      <c r="G29" s="98">
        <f t="shared" si="1"/>
        <v>0</v>
      </c>
      <c r="H29" s="98">
        <f t="shared" si="1"/>
        <v>0</v>
      </c>
    </row>
    <row r="30" spans="1:8" ht="15" customHeight="1">
      <c r="A30" s="32"/>
      <c r="B30" s="297" t="s">
        <v>62</v>
      </c>
      <c r="C30" s="30" t="s">
        <v>58</v>
      </c>
      <c r="D30" s="30" t="s">
        <v>61</v>
      </c>
      <c r="E30" s="30" t="s">
        <v>63</v>
      </c>
      <c r="F30" s="98">
        <v>450</v>
      </c>
      <c r="G30" s="98">
        <v>0</v>
      </c>
      <c r="H30" s="98">
        <v>0</v>
      </c>
    </row>
    <row r="31" spans="1:8" ht="60" customHeight="1">
      <c r="A31" s="89">
        <v>3</v>
      </c>
      <c r="B31" s="295" t="s">
        <v>441</v>
      </c>
      <c r="C31" s="90" t="s">
        <v>447</v>
      </c>
      <c r="D31" s="91" t="s">
        <v>65</v>
      </c>
      <c r="E31" s="91"/>
      <c r="F31" s="92">
        <f>F32+F37+F42</f>
        <v>200</v>
      </c>
      <c r="G31" s="92">
        <f>G32+G37+G42</f>
        <v>0</v>
      </c>
      <c r="H31" s="92">
        <f>H32+H37+H42</f>
        <v>0</v>
      </c>
    </row>
    <row r="32" spans="1:8" s="152" customFormat="1" ht="45" customHeight="1" hidden="1">
      <c r="A32" s="150"/>
      <c r="B32" s="298" t="s">
        <v>442</v>
      </c>
      <c r="C32" s="94" t="s">
        <v>448</v>
      </c>
      <c r="D32" s="141"/>
      <c r="E32" s="141"/>
      <c r="F32" s="142">
        <f>F33</f>
        <v>0</v>
      </c>
      <c r="G32" s="142">
        <f>G33</f>
        <v>0</v>
      </c>
      <c r="H32" s="142">
        <f>H33</f>
        <v>0</v>
      </c>
    </row>
    <row r="33" spans="1:8" ht="45" customHeight="1" hidden="1">
      <c r="A33" s="266"/>
      <c r="B33" s="317" t="s">
        <v>484</v>
      </c>
      <c r="C33" s="261" t="s">
        <v>449</v>
      </c>
      <c r="D33" s="261"/>
      <c r="E33" s="261"/>
      <c r="F33" s="319">
        <f aca="true" t="shared" si="2" ref="F33:H35">F34</f>
        <v>0</v>
      </c>
      <c r="G33" s="319">
        <f t="shared" si="2"/>
        <v>0</v>
      </c>
      <c r="H33" s="319">
        <f t="shared" si="2"/>
        <v>0</v>
      </c>
    </row>
    <row r="34" spans="1:8" ht="15" customHeight="1" hidden="1">
      <c r="A34" s="125"/>
      <c r="B34" s="297" t="s">
        <v>268</v>
      </c>
      <c r="C34" s="30" t="s">
        <v>449</v>
      </c>
      <c r="D34" s="31">
        <v>300</v>
      </c>
      <c r="E34" s="30"/>
      <c r="F34" s="98">
        <f t="shared" si="2"/>
        <v>0</v>
      </c>
      <c r="G34" s="98">
        <f t="shared" si="2"/>
        <v>0</v>
      </c>
      <c r="H34" s="98">
        <f t="shared" si="2"/>
        <v>0</v>
      </c>
    </row>
    <row r="35" spans="1:8" ht="30" customHeight="1" hidden="1">
      <c r="A35" s="125"/>
      <c r="B35" s="297" t="s">
        <v>269</v>
      </c>
      <c r="C35" s="30" t="s">
        <v>449</v>
      </c>
      <c r="D35" s="30" t="s">
        <v>270</v>
      </c>
      <c r="E35" s="30"/>
      <c r="F35" s="98">
        <f t="shared" si="2"/>
        <v>0</v>
      </c>
      <c r="G35" s="98">
        <f t="shared" si="2"/>
        <v>0</v>
      </c>
      <c r="H35" s="98">
        <f t="shared" si="2"/>
        <v>0</v>
      </c>
    </row>
    <row r="36" spans="1:8" ht="15" customHeight="1" hidden="1">
      <c r="A36" s="125"/>
      <c r="B36" s="299" t="s">
        <v>127</v>
      </c>
      <c r="C36" s="30" t="s">
        <v>449</v>
      </c>
      <c r="D36" s="30" t="s">
        <v>270</v>
      </c>
      <c r="E36" s="30" t="s">
        <v>283</v>
      </c>
      <c r="F36" s="98"/>
      <c r="G36" s="98"/>
      <c r="H36" s="98"/>
    </row>
    <row r="37" spans="1:8" ht="15" customHeight="1" hidden="1">
      <c r="A37" s="150"/>
      <c r="B37" s="298" t="s">
        <v>443</v>
      </c>
      <c r="C37" s="94" t="s">
        <v>450</v>
      </c>
      <c r="D37" s="141"/>
      <c r="E37" s="141"/>
      <c r="F37" s="142">
        <f>F38</f>
        <v>0</v>
      </c>
      <c r="G37" s="142">
        <f>G38</f>
        <v>0</v>
      </c>
      <c r="H37" s="142">
        <f>H38</f>
        <v>0</v>
      </c>
    </row>
    <row r="38" spans="1:8" ht="75" customHeight="1" hidden="1">
      <c r="A38" s="266"/>
      <c r="B38" s="317" t="s">
        <v>485</v>
      </c>
      <c r="C38" s="261" t="s">
        <v>451</v>
      </c>
      <c r="D38" s="261"/>
      <c r="E38" s="261"/>
      <c r="F38" s="319">
        <f aca="true" t="shared" si="3" ref="F38:H40">F39</f>
        <v>0</v>
      </c>
      <c r="G38" s="319">
        <f t="shared" si="3"/>
        <v>0</v>
      </c>
      <c r="H38" s="319">
        <f t="shared" si="3"/>
        <v>0</v>
      </c>
    </row>
    <row r="39" spans="1:8" ht="15" customHeight="1" hidden="1">
      <c r="A39" s="125"/>
      <c r="B39" s="297" t="s">
        <v>268</v>
      </c>
      <c r="C39" s="30" t="s">
        <v>451</v>
      </c>
      <c r="D39" s="31">
        <v>300</v>
      </c>
      <c r="E39" s="30"/>
      <c r="F39" s="98">
        <f t="shared" si="3"/>
        <v>0</v>
      </c>
      <c r="G39" s="98">
        <f t="shared" si="3"/>
        <v>0</v>
      </c>
      <c r="H39" s="98">
        <f t="shared" si="3"/>
        <v>0</v>
      </c>
    </row>
    <row r="40" spans="1:8" ht="30" customHeight="1" hidden="1">
      <c r="A40" s="125"/>
      <c r="B40" s="297" t="s">
        <v>269</v>
      </c>
      <c r="C40" s="30" t="s">
        <v>451</v>
      </c>
      <c r="D40" s="30" t="s">
        <v>270</v>
      </c>
      <c r="E40" s="30"/>
      <c r="F40" s="98">
        <f t="shared" si="3"/>
        <v>0</v>
      </c>
      <c r="G40" s="98">
        <f t="shared" si="3"/>
        <v>0</v>
      </c>
      <c r="H40" s="98">
        <f t="shared" si="3"/>
        <v>0</v>
      </c>
    </row>
    <row r="41" spans="1:8" ht="15" customHeight="1" hidden="1">
      <c r="A41" s="125"/>
      <c r="B41" s="299" t="s">
        <v>127</v>
      </c>
      <c r="C41" s="30" t="s">
        <v>451</v>
      </c>
      <c r="D41" s="30" t="s">
        <v>270</v>
      </c>
      <c r="E41" s="30" t="s">
        <v>283</v>
      </c>
      <c r="F41" s="98"/>
      <c r="G41" s="98"/>
      <c r="H41" s="98"/>
    </row>
    <row r="42" spans="1:8" ht="45" customHeight="1">
      <c r="A42" s="103"/>
      <c r="B42" s="298" t="s">
        <v>66</v>
      </c>
      <c r="C42" s="94" t="s">
        <v>452</v>
      </c>
      <c r="D42" s="104"/>
      <c r="E42" s="104"/>
      <c r="F42" s="96">
        <f>F43</f>
        <v>200</v>
      </c>
      <c r="G42" s="96">
        <f>G43</f>
        <v>0</v>
      </c>
      <c r="H42" s="96">
        <f>H43</f>
        <v>0</v>
      </c>
    </row>
    <row r="43" spans="1:8" ht="30" customHeight="1">
      <c r="A43" s="266"/>
      <c r="B43" s="320" t="s">
        <v>486</v>
      </c>
      <c r="C43" s="261" t="s">
        <v>453</v>
      </c>
      <c r="D43" s="261"/>
      <c r="E43" s="261"/>
      <c r="F43" s="319">
        <f aca="true" t="shared" si="4" ref="F43:H45">F44</f>
        <v>200</v>
      </c>
      <c r="G43" s="319">
        <f t="shared" si="4"/>
        <v>0</v>
      </c>
      <c r="H43" s="319">
        <f t="shared" si="4"/>
        <v>0</v>
      </c>
    </row>
    <row r="44" spans="1:8" ht="30" customHeight="1">
      <c r="A44" s="32"/>
      <c r="B44" s="300" t="s">
        <v>67</v>
      </c>
      <c r="C44" s="30" t="s">
        <v>453</v>
      </c>
      <c r="D44" s="30" t="s">
        <v>72</v>
      </c>
      <c r="E44" s="30"/>
      <c r="F44" s="98">
        <f t="shared" si="4"/>
        <v>200</v>
      </c>
      <c r="G44" s="98">
        <f t="shared" si="4"/>
        <v>0</v>
      </c>
      <c r="H44" s="98">
        <f t="shared" si="4"/>
        <v>0</v>
      </c>
    </row>
    <row r="45" spans="1:8" ht="15" customHeight="1">
      <c r="A45" s="32"/>
      <c r="B45" s="300" t="s">
        <v>68</v>
      </c>
      <c r="C45" s="30" t="s">
        <v>453</v>
      </c>
      <c r="D45" s="30" t="s">
        <v>69</v>
      </c>
      <c r="E45" s="30"/>
      <c r="F45" s="98">
        <f t="shared" si="4"/>
        <v>200</v>
      </c>
      <c r="G45" s="98">
        <f t="shared" si="4"/>
        <v>0</v>
      </c>
      <c r="H45" s="98">
        <f t="shared" si="4"/>
        <v>0</v>
      </c>
    </row>
    <row r="46" spans="1:8" ht="15" customHeight="1">
      <c r="A46" s="32"/>
      <c r="B46" s="297" t="s">
        <v>70</v>
      </c>
      <c r="C46" s="30" t="s">
        <v>453</v>
      </c>
      <c r="D46" s="30" t="s">
        <v>69</v>
      </c>
      <c r="E46" s="30" t="s">
        <v>71</v>
      </c>
      <c r="F46" s="98">
        <v>200</v>
      </c>
      <c r="G46" s="98">
        <v>0</v>
      </c>
      <c r="H46" s="98">
        <v>0</v>
      </c>
    </row>
    <row r="47" spans="1:8" ht="45" customHeight="1">
      <c r="A47" s="89">
        <v>4</v>
      </c>
      <c r="B47" s="295" t="s">
        <v>454</v>
      </c>
      <c r="C47" s="90" t="s">
        <v>64</v>
      </c>
      <c r="D47" s="91" t="s">
        <v>65</v>
      </c>
      <c r="E47" s="91"/>
      <c r="F47" s="92">
        <f>F48+F65+F79</f>
        <v>2616</v>
      </c>
      <c r="G47" s="92">
        <f>G48+G65+G79</f>
        <v>2466</v>
      </c>
      <c r="H47" s="92">
        <f>H48+H65+H79</f>
        <v>1916</v>
      </c>
    </row>
    <row r="48" spans="1:8" ht="45" customHeight="1">
      <c r="A48" s="99"/>
      <c r="B48" s="301" t="s">
        <v>73</v>
      </c>
      <c r="C48" s="100" t="s">
        <v>455</v>
      </c>
      <c r="D48" s="100"/>
      <c r="E48" s="100"/>
      <c r="F48" s="102">
        <f>F49</f>
        <v>896</v>
      </c>
      <c r="G48" s="102">
        <f>G49</f>
        <v>896</v>
      </c>
      <c r="H48" s="102">
        <f>H49</f>
        <v>896</v>
      </c>
    </row>
    <row r="49" spans="1:8" ht="30" customHeight="1">
      <c r="A49" s="103"/>
      <c r="B49" s="298" t="s">
        <v>75</v>
      </c>
      <c r="C49" s="94" t="s">
        <v>456</v>
      </c>
      <c r="D49" s="94"/>
      <c r="E49" s="94"/>
      <c r="F49" s="96">
        <f>F58+F50+F54</f>
        <v>896</v>
      </c>
      <c r="G49" s="96">
        <f>G58+G50+G54</f>
        <v>896</v>
      </c>
      <c r="H49" s="96">
        <f>H58+H50+H54</f>
        <v>896</v>
      </c>
    </row>
    <row r="50" spans="1:8" ht="30" customHeight="1" hidden="1">
      <c r="A50" s="266"/>
      <c r="B50" s="321" t="s">
        <v>77</v>
      </c>
      <c r="C50" s="261" t="s">
        <v>457</v>
      </c>
      <c r="D50" s="261"/>
      <c r="E50" s="261"/>
      <c r="F50" s="318">
        <f aca="true" t="shared" si="5" ref="F50:H52">F51</f>
        <v>0</v>
      </c>
      <c r="G50" s="318">
        <f t="shared" si="5"/>
        <v>0</v>
      </c>
      <c r="H50" s="318">
        <f t="shared" si="5"/>
        <v>0</v>
      </c>
    </row>
    <row r="51" spans="1:8" ht="30" customHeight="1" hidden="1">
      <c r="A51" s="130"/>
      <c r="B51" s="303" t="s">
        <v>79</v>
      </c>
      <c r="C51" s="30" t="s">
        <v>457</v>
      </c>
      <c r="D51" s="30" t="s">
        <v>80</v>
      </c>
      <c r="E51" s="30"/>
      <c r="F51" s="97">
        <f t="shared" si="5"/>
        <v>0</v>
      </c>
      <c r="G51" s="97">
        <f t="shared" si="5"/>
        <v>0</v>
      </c>
      <c r="H51" s="97">
        <f t="shared" si="5"/>
        <v>0</v>
      </c>
    </row>
    <row r="52" spans="1:8" ht="30" customHeight="1" hidden="1">
      <c r="A52" s="130"/>
      <c r="B52" s="297" t="s">
        <v>81</v>
      </c>
      <c r="C52" s="30" t="s">
        <v>457</v>
      </c>
      <c r="D52" s="30" t="s">
        <v>82</v>
      </c>
      <c r="E52" s="30"/>
      <c r="F52" s="97">
        <f t="shared" si="5"/>
        <v>0</v>
      </c>
      <c r="G52" s="97">
        <f t="shared" si="5"/>
        <v>0</v>
      </c>
      <c r="H52" s="97">
        <f t="shared" si="5"/>
        <v>0</v>
      </c>
    </row>
    <row r="53" spans="1:8" ht="15" customHeight="1" hidden="1">
      <c r="A53" s="130"/>
      <c r="B53" s="297" t="s">
        <v>70</v>
      </c>
      <c r="C53" s="30" t="s">
        <v>457</v>
      </c>
      <c r="D53" s="30" t="s">
        <v>82</v>
      </c>
      <c r="E53" s="30" t="s">
        <v>71</v>
      </c>
      <c r="F53" s="97">
        <v>0</v>
      </c>
      <c r="G53" s="97">
        <v>0</v>
      </c>
      <c r="H53" s="97">
        <v>0</v>
      </c>
    </row>
    <row r="54" spans="1:8" ht="30" customHeight="1" hidden="1">
      <c r="A54" s="266"/>
      <c r="B54" s="321" t="s">
        <v>302</v>
      </c>
      <c r="C54" s="261" t="s">
        <v>458</v>
      </c>
      <c r="D54" s="261"/>
      <c r="E54" s="261"/>
      <c r="F54" s="318">
        <f aca="true" t="shared" si="6" ref="F54:H56">F55</f>
        <v>0</v>
      </c>
      <c r="G54" s="318">
        <f t="shared" si="6"/>
        <v>0</v>
      </c>
      <c r="H54" s="318">
        <f t="shared" si="6"/>
        <v>0</v>
      </c>
    </row>
    <row r="55" spans="1:8" ht="30" customHeight="1" hidden="1">
      <c r="A55" s="130"/>
      <c r="B55" s="304" t="s">
        <v>59</v>
      </c>
      <c r="C55" s="30" t="s">
        <v>458</v>
      </c>
      <c r="D55" s="30" t="s">
        <v>78</v>
      </c>
      <c r="E55" s="30"/>
      <c r="F55" s="97">
        <f t="shared" si="6"/>
        <v>0</v>
      </c>
      <c r="G55" s="97">
        <f t="shared" si="6"/>
        <v>0</v>
      </c>
      <c r="H55" s="97">
        <f t="shared" si="6"/>
        <v>0</v>
      </c>
    </row>
    <row r="56" spans="1:8" ht="30" customHeight="1" hidden="1">
      <c r="A56" s="130"/>
      <c r="B56" s="297" t="s">
        <v>60</v>
      </c>
      <c r="C56" s="30" t="s">
        <v>458</v>
      </c>
      <c r="D56" s="30" t="s">
        <v>61</v>
      </c>
      <c r="E56" s="30"/>
      <c r="F56" s="97">
        <f t="shared" si="6"/>
        <v>0</v>
      </c>
      <c r="G56" s="97">
        <f t="shared" si="6"/>
        <v>0</v>
      </c>
      <c r="H56" s="97">
        <f t="shared" si="6"/>
        <v>0</v>
      </c>
    </row>
    <row r="57" spans="1:8" ht="15" customHeight="1" hidden="1">
      <c r="A57" s="130"/>
      <c r="B57" s="297" t="s">
        <v>70</v>
      </c>
      <c r="C57" s="30" t="s">
        <v>458</v>
      </c>
      <c r="D57" s="30" t="s">
        <v>61</v>
      </c>
      <c r="E57" s="30" t="s">
        <v>71</v>
      </c>
      <c r="F57" s="97">
        <v>0</v>
      </c>
      <c r="G57" s="97">
        <v>0</v>
      </c>
      <c r="H57" s="97">
        <v>0</v>
      </c>
    </row>
    <row r="58" spans="1:8" ht="30" customHeight="1">
      <c r="A58" s="266"/>
      <c r="B58" s="321" t="s">
        <v>77</v>
      </c>
      <c r="C58" s="261" t="s">
        <v>459</v>
      </c>
      <c r="D58" s="261"/>
      <c r="E58" s="261"/>
      <c r="F58" s="318">
        <f>F59+F62</f>
        <v>896</v>
      </c>
      <c r="G58" s="318">
        <f>G59+G62</f>
        <v>896</v>
      </c>
      <c r="H58" s="318">
        <f>H59+H62</f>
        <v>896</v>
      </c>
    </row>
    <row r="59" spans="1:8" ht="30" customHeight="1">
      <c r="A59" s="32"/>
      <c r="B59" s="304" t="s">
        <v>59</v>
      </c>
      <c r="C59" s="30" t="s">
        <v>459</v>
      </c>
      <c r="D59" s="30" t="s">
        <v>78</v>
      </c>
      <c r="E59" s="30"/>
      <c r="F59" s="97">
        <f aca="true" t="shared" si="7" ref="F59:H60">F60</f>
        <v>896</v>
      </c>
      <c r="G59" s="97">
        <f t="shared" si="7"/>
        <v>896</v>
      </c>
      <c r="H59" s="97">
        <f t="shared" si="7"/>
        <v>896</v>
      </c>
    </row>
    <row r="60" spans="1:8" ht="30" customHeight="1">
      <c r="A60" s="32"/>
      <c r="B60" s="297" t="s">
        <v>60</v>
      </c>
      <c r="C60" s="30" t="s">
        <v>459</v>
      </c>
      <c r="D60" s="30" t="s">
        <v>61</v>
      </c>
      <c r="E60" s="30"/>
      <c r="F60" s="97">
        <f t="shared" si="7"/>
        <v>896</v>
      </c>
      <c r="G60" s="97">
        <f t="shared" si="7"/>
        <v>896</v>
      </c>
      <c r="H60" s="97">
        <f t="shared" si="7"/>
        <v>896</v>
      </c>
    </row>
    <row r="61" spans="1:8" ht="15" customHeight="1">
      <c r="A61" s="32"/>
      <c r="B61" s="297" t="s">
        <v>70</v>
      </c>
      <c r="C61" s="30" t="s">
        <v>459</v>
      </c>
      <c r="D61" s="30" t="s">
        <v>61</v>
      </c>
      <c r="E61" s="30" t="s">
        <v>71</v>
      </c>
      <c r="F61" s="97">
        <v>896</v>
      </c>
      <c r="G61" s="97">
        <v>896</v>
      </c>
      <c r="H61" s="97">
        <v>896</v>
      </c>
    </row>
    <row r="62" spans="1:8" ht="30" customHeight="1" hidden="1">
      <c r="A62" s="32"/>
      <c r="B62" s="303" t="s">
        <v>79</v>
      </c>
      <c r="C62" s="30" t="s">
        <v>459</v>
      </c>
      <c r="D62" s="30" t="s">
        <v>80</v>
      </c>
      <c r="E62" s="30"/>
      <c r="F62" s="97">
        <f aca="true" t="shared" si="8" ref="F62:H69">F63</f>
        <v>0</v>
      </c>
      <c r="G62" s="97">
        <f t="shared" si="8"/>
        <v>0</v>
      </c>
      <c r="H62" s="97">
        <f t="shared" si="8"/>
        <v>0</v>
      </c>
    </row>
    <row r="63" spans="1:8" ht="30" customHeight="1" hidden="1">
      <c r="A63" s="32"/>
      <c r="B63" s="297" t="s">
        <v>81</v>
      </c>
      <c r="C63" s="30" t="s">
        <v>459</v>
      </c>
      <c r="D63" s="30" t="s">
        <v>82</v>
      </c>
      <c r="E63" s="30"/>
      <c r="F63" s="97">
        <f t="shared" si="8"/>
        <v>0</v>
      </c>
      <c r="G63" s="97">
        <f t="shared" si="8"/>
        <v>0</v>
      </c>
      <c r="H63" s="97">
        <f t="shared" si="8"/>
        <v>0</v>
      </c>
    </row>
    <row r="64" spans="1:8" ht="15" customHeight="1" hidden="1">
      <c r="A64" s="32"/>
      <c r="B64" s="297" t="s">
        <v>70</v>
      </c>
      <c r="C64" s="30" t="s">
        <v>459</v>
      </c>
      <c r="D64" s="30" t="s">
        <v>82</v>
      </c>
      <c r="E64" s="30" t="s">
        <v>71</v>
      </c>
      <c r="F64" s="97">
        <v>0</v>
      </c>
      <c r="G64" s="97">
        <v>0</v>
      </c>
      <c r="H64" s="97">
        <v>0</v>
      </c>
    </row>
    <row r="65" spans="1:8" ht="30" customHeight="1">
      <c r="A65" s="99"/>
      <c r="B65" s="301" t="s">
        <v>83</v>
      </c>
      <c r="C65" s="100" t="s">
        <v>74</v>
      </c>
      <c r="D65" s="101" t="s">
        <v>65</v>
      </c>
      <c r="E65" s="101"/>
      <c r="F65" s="102">
        <f t="shared" si="8"/>
        <v>900</v>
      </c>
      <c r="G65" s="102">
        <f t="shared" si="8"/>
        <v>1000</v>
      </c>
      <c r="H65" s="102">
        <f t="shared" si="8"/>
        <v>1000</v>
      </c>
    </row>
    <row r="66" spans="1:8" ht="30" customHeight="1">
      <c r="A66" s="103"/>
      <c r="B66" s="298" t="s">
        <v>85</v>
      </c>
      <c r="C66" s="94" t="s">
        <v>76</v>
      </c>
      <c r="D66" s="104"/>
      <c r="E66" s="104"/>
      <c r="F66" s="96">
        <f>F67+F71+F75</f>
        <v>900</v>
      </c>
      <c r="G66" s="96">
        <f>G67+G71+G75</f>
        <v>1000</v>
      </c>
      <c r="H66" s="96">
        <f>H67+H71+H75</f>
        <v>1000</v>
      </c>
    </row>
    <row r="67" spans="1:8" ht="30" customHeight="1" hidden="1">
      <c r="A67" s="266"/>
      <c r="B67" s="321" t="s">
        <v>87</v>
      </c>
      <c r="C67" s="261" t="s">
        <v>460</v>
      </c>
      <c r="D67" s="262"/>
      <c r="E67" s="262"/>
      <c r="F67" s="319">
        <f t="shared" si="8"/>
        <v>0</v>
      </c>
      <c r="G67" s="319">
        <f t="shared" si="8"/>
        <v>0</v>
      </c>
      <c r="H67" s="319">
        <f t="shared" si="8"/>
        <v>0</v>
      </c>
    </row>
    <row r="68" spans="1:8" ht="30" customHeight="1" hidden="1">
      <c r="A68" s="32"/>
      <c r="B68" s="304" t="s">
        <v>67</v>
      </c>
      <c r="C68" s="30" t="s">
        <v>460</v>
      </c>
      <c r="D68" s="31">
        <v>400</v>
      </c>
      <c r="E68" s="31"/>
      <c r="F68" s="98">
        <f t="shared" si="8"/>
        <v>0</v>
      </c>
      <c r="G68" s="98">
        <f t="shared" si="8"/>
        <v>0</v>
      </c>
      <c r="H68" s="98">
        <f t="shared" si="8"/>
        <v>0</v>
      </c>
    </row>
    <row r="69" spans="1:8" ht="15" customHeight="1" hidden="1">
      <c r="A69" s="32"/>
      <c r="B69" s="297" t="s">
        <v>68</v>
      </c>
      <c r="C69" s="30" t="s">
        <v>460</v>
      </c>
      <c r="D69" s="30" t="s">
        <v>69</v>
      </c>
      <c r="E69" s="30"/>
      <c r="F69" s="97">
        <f t="shared" si="8"/>
        <v>0</v>
      </c>
      <c r="G69" s="97">
        <f t="shared" si="8"/>
        <v>0</v>
      </c>
      <c r="H69" s="97">
        <f t="shared" si="8"/>
        <v>0</v>
      </c>
    </row>
    <row r="70" spans="1:8" ht="15" customHeight="1" hidden="1">
      <c r="A70" s="32"/>
      <c r="B70" s="297" t="s">
        <v>70</v>
      </c>
      <c r="C70" s="30" t="s">
        <v>460</v>
      </c>
      <c r="D70" s="30" t="s">
        <v>69</v>
      </c>
      <c r="E70" s="30" t="s">
        <v>71</v>
      </c>
      <c r="F70" s="98">
        <v>0</v>
      </c>
      <c r="G70" s="98">
        <v>0</v>
      </c>
      <c r="H70" s="98">
        <v>0</v>
      </c>
    </row>
    <row r="71" spans="1:8" ht="30" customHeight="1">
      <c r="A71" s="266"/>
      <c r="B71" s="321" t="s">
        <v>88</v>
      </c>
      <c r="C71" s="261" t="s">
        <v>461</v>
      </c>
      <c r="D71" s="262"/>
      <c r="E71" s="262"/>
      <c r="F71" s="319">
        <f aca="true" t="shared" si="9" ref="F71:H73">F72</f>
        <v>900</v>
      </c>
      <c r="G71" s="319">
        <f t="shared" si="9"/>
        <v>1000</v>
      </c>
      <c r="H71" s="319">
        <f t="shared" si="9"/>
        <v>1000</v>
      </c>
    </row>
    <row r="72" spans="1:8" ht="30" customHeight="1">
      <c r="A72" s="32"/>
      <c r="B72" s="304" t="s">
        <v>59</v>
      </c>
      <c r="C72" s="30" t="s">
        <v>461</v>
      </c>
      <c r="D72" s="31">
        <v>200</v>
      </c>
      <c r="E72" s="31"/>
      <c r="F72" s="98">
        <f t="shared" si="9"/>
        <v>900</v>
      </c>
      <c r="G72" s="98">
        <f t="shared" si="9"/>
        <v>1000</v>
      </c>
      <c r="H72" s="98">
        <f t="shared" si="9"/>
        <v>1000</v>
      </c>
    </row>
    <row r="73" spans="1:8" ht="30" customHeight="1">
      <c r="A73" s="32"/>
      <c r="B73" s="297" t="s">
        <v>60</v>
      </c>
      <c r="C73" s="30" t="s">
        <v>461</v>
      </c>
      <c r="D73" s="30" t="s">
        <v>61</v>
      </c>
      <c r="E73" s="30"/>
      <c r="F73" s="97">
        <f t="shared" si="9"/>
        <v>900</v>
      </c>
      <c r="G73" s="97">
        <f t="shared" si="9"/>
        <v>1000</v>
      </c>
      <c r="H73" s="97">
        <f t="shared" si="9"/>
        <v>1000</v>
      </c>
    </row>
    <row r="74" spans="1:8" ht="15" customHeight="1">
      <c r="A74" s="32"/>
      <c r="B74" s="297" t="s">
        <v>70</v>
      </c>
      <c r="C74" s="30" t="s">
        <v>461</v>
      </c>
      <c r="D74" s="30" t="s">
        <v>61</v>
      </c>
      <c r="E74" s="30" t="s">
        <v>71</v>
      </c>
      <c r="F74" s="98">
        <f>500+1000-300-300</f>
        <v>900</v>
      </c>
      <c r="G74" s="98">
        <v>1000</v>
      </c>
      <c r="H74" s="98">
        <v>1000</v>
      </c>
    </row>
    <row r="75" spans="1:8" ht="15" customHeight="1" hidden="1">
      <c r="A75" s="266"/>
      <c r="B75" s="321" t="s">
        <v>498</v>
      </c>
      <c r="C75" s="261" t="s">
        <v>497</v>
      </c>
      <c r="D75" s="262"/>
      <c r="E75" s="262"/>
      <c r="F75" s="319">
        <f aca="true" t="shared" si="10" ref="F75:H77">F76</f>
        <v>0</v>
      </c>
      <c r="G75" s="319">
        <f t="shared" si="10"/>
        <v>0</v>
      </c>
      <c r="H75" s="319">
        <f t="shared" si="10"/>
        <v>0</v>
      </c>
    </row>
    <row r="76" spans="1:8" ht="30" customHeight="1" hidden="1">
      <c r="A76" s="32"/>
      <c r="B76" s="304" t="s">
        <v>67</v>
      </c>
      <c r="C76" s="30" t="s">
        <v>497</v>
      </c>
      <c r="D76" s="31">
        <v>400</v>
      </c>
      <c r="E76" s="31"/>
      <c r="F76" s="98">
        <f t="shared" si="10"/>
        <v>0</v>
      </c>
      <c r="G76" s="98">
        <f t="shared" si="10"/>
        <v>0</v>
      </c>
      <c r="H76" s="98">
        <f t="shared" si="10"/>
        <v>0</v>
      </c>
    </row>
    <row r="77" spans="1:8" ht="15" customHeight="1" hidden="1">
      <c r="A77" s="32"/>
      <c r="B77" s="297" t="s">
        <v>68</v>
      </c>
      <c r="C77" s="30" t="s">
        <v>497</v>
      </c>
      <c r="D77" s="30" t="s">
        <v>69</v>
      </c>
      <c r="E77" s="30"/>
      <c r="F77" s="97">
        <f t="shared" si="10"/>
        <v>0</v>
      </c>
      <c r="G77" s="97">
        <f t="shared" si="10"/>
        <v>0</v>
      </c>
      <c r="H77" s="97">
        <f t="shared" si="10"/>
        <v>0</v>
      </c>
    </row>
    <row r="78" spans="1:8" ht="15" customHeight="1" hidden="1">
      <c r="A78" s="32"/>
      <c r="B78" s="297" t="s">
        <v>70</v>
      </c>
      <c r="C78" s="30" t="s">
        <v>497</v>
      </c>
      <c r="D78" s="30" t="s">
        <v>69</v>
      </c>
      <c r="E78" s="30" t="s">
        <v>71</v>
      </c>
      <c r="F78" s="98">
        <v>0</v>
      </c>
      <c r="G78" s="98">
        <v>0</v>
      </c>
      <c r="H78" s="98">
        <v>0</v>
      </c>
    </row>
    <row r="79" spans="1:8" ht="15" customHeight="1">
      <c r="A79" s="99"/>
      <c r="B79" s="301" t="s">
        <v>462</v>
      </c>
      <c r="C79" s="100" t="s">
        <v>84</v>
      </c>
      <c r="D79" s="100"/>
      <c r="E79" s="100"/>
      <c r="F79" s="107">
        <f>F80+F86</f>
        <v>820</v>
      </c>
      <c r="G79" s="107">
        <f>G80+G86</f>
        <v>570</v>
      </c>
      <c r="H79" s="107">
        <f>H80+H86</f>
        <v>20</v>
      </c>
    </row>
    <row r="80" spans="1:8" ht="30" customHeight="1">
      <c r="A80" s="103"/>
      <c r="B80" s="298" t="s">
        <v>191</v>
      </c>
      <c r="C80" s="94" t="s">
        <v>86</v>
      </c>
      <c r="D80" s="94"/>
      <c r="E80" s="94"/>
      <c r="F80" s="108">
        <f aca="true" t="shared" si="11" ref="F80:H82">F81</f>
        <v>120</v>
      </c>
      <c r="G80" s="108">
        <f t="shared" si="11"/>
        <v>570</v>
      </c>
      <c r="H80" s="108">
        <f t="shared" si="11"/>
        <v>20</v>
      </c>
    </row>
    <row r="81" spans="1:8" ht="15" customHeight="1">
      <c r="A81" s="266"/>
      <c r="B81" s="321" t="s">
        <v>193</v>
      </c>
      <c r="C81" s="261" t="s">
        <v>463</v>
      </c>
      <c r="D81" s="261"/>
      <c r="E81" s="261"/>
      <c r="F81" s="319">
        <f t="shared" si="11"/>
        <v>120</v>
      </c>
      <c r="G81" s="319">
        <f t="shared" si="11"/>
        <v>570</v>
      </c>
      <c r="H81" s="319">
        <f t="shared" si="11"/>
        <v>20</v>
      </c>
    </row>
    <row r="82" spans="1:8" ht="30" customHeight="1">
      <c r="A82" s="32"/>
      <c r="B82" s="304" t="s">
        <v>59</v>
      </c>
      <c r="C82" s="30" t="s">
        <v>463</v>
      </c>
      <c r="D82" s="30" t="s">
        <v>78</v>
      </c>
      <c r="E82" s="30"/>
      <c r="F82" s="98">
        <f t="shared" si="11"/>
        <v>120</v>
      </c>
      <c r="G82" s="98">
        <f t="shared" si="11"/>
        <v>570</v>
      </c>
      <c r="H82" s="98">
        <f t="shared" si="11"/>
        <v>20</v>
      </c>
    </row>
    <row r="83" spans="1:8" ht="30" customHeight="1">
      <c r="A83" s="32"/>
      <c r="B83" s="297" t="s">
        <v>60</v>
      </c>
      <c r="C83" s="30" t="s">
        <v>463</v>
      </c>
      <c r="D83" s="30" t="s">
        <v>61</v>
      </c>
      <c r="E83" s="30"/>
      <c r="F83" s="98">
        <f>F84+F85</f>
        <v>120</v>
      </c>
      <c r="G83" s="98">
        <f>G84+G85</f>
        <v>570</v>
      </c>
      <c r="H83" s="98">
        <f>H84+H85</f>
        <v>20</v>
      </c>
    </row>
    <row r="84" spans="1:8" ht="15" customHeight="1">
      <c r="A84" s="32"/>
      <c r="B84" s="297" t="s">
        <v>188</v>
      </c>
      <c r="C84" s="30" t="s">
        <v>463</v>
      </c>
      <c r="D84" s="30" t="s">
        <v>61</v>
      </c>
      <c r="E84" s="30" t="s">
        <v>189</v>
      </c>
      <c r="F84" s="98">
        <v>20</v>
      </c>
      <c r="G84" s="98">
        <v>20</v>
      </c>
      <c r="H84" s="98">
        <v>20</v>
      </c>
    </row>
    <row r="85" spans="1:8" ht="15" customHeight="1">
      <c r="A85" s="32"/>
      <c r="B85" s="297" t="s">
        <v>70</v>
      </c>
      <c r="C85" s="30" t="s">
        <v>463</v>
      </c>
      <c r="D85" s="30" t="s">
        <v>61</v>
      </c>
      <c r="E85" s="30" t="s">
        <v>71</v>
      </c>
      <c r="F85" s="98">
        <f>450+100-350-100</f>
        <v>100</v>
      </c>
      <c r="G85" s="98">
        <f>450+100</f>
        <v>550</v>
      </c>
      <c r="H85" s="98">
        <v>0</v>
      </c>
    </row>
    <row r="86" spans="1:8" ht="30" customHeight="1">
      <c r="A86" s="103"/>
      <c r="B86" s="298" t="s">
        <v>465</v>
      </c>
      <c r="C86" s="94" t="s">
        <v>464</v>
      </c>
      <c r="D86" s="94"/>
      <c r="E86" s="94"/>
      <c r="F86" s="108">
        <f>F87</f>
        <v>700</v>
      </c>
      <c r="G86" s="108">
        <f aca="true" t="shared" si="12" ref="G86:H89">G87</f>
        <v>0</v>
      </c>
      <c r="H86" s="108">
        <f t="shared" si="12"/>
        <v>0</v>
      </c>
    </row>
    <row r="87" spans="1:8" ht="30" customHeight="1">
      <c r="A87" s="266"/>
      <c r="B87" s="321" t="s">
        <v>186</v>
      </c>
      <c r="C87" s="261" t="s">
        <v>466</v>
      </c>
      <c r="D87" s="261"/>
      <c r="E87" s="261"/>
      <c r="F87" s="319">
        <f>F88</f>
        <v>700</v>
      </c>
      <c r="G87" s="319">
        <f t="shared" si="12"/>
        <v>0</v>
      </c>
      <c r="H87" s="319">
        <f t="shared" si="12"/>
        <v>0</v>
      </c>
    </row>
    <row r="88" spans="1:8" ht="30" customHeight="1">
      <c r="A88" s="32"/>
      <c r="B88" s="304" t="s">
        <v>59</v>
      </c>
      <c r="C88" s="30" t="s">
        <v>466</v>
      </c>
      <c r="D88" s="30" t="s">
        <v>78</v>
      </c>
      <c r="E88" s="30"/>
      <c r="F88" s="98">
        <f>F89</f>
        <v>700</v>
      </c>
      <c r="G88" s="98">
        <f t="shared" si="12"/>
        <v>0</v>
      </c>
      <c r="H88" s="98">
        <f t="shared" si="12"/>
        <v>0</v>
      </c>
    </row>
    <row r="89" spans="1:8" ht="30" customHeight="1">
      <c r="A89" s="32"/>
      <c r="B89" s="297" t="s">
        <v>60</v>
      </c>
      <c r="C89" s="30" t="s">
        <v>466</v>
      </c>
      <c r="D89" s="30" t="s">
        <v>61</v>
      </c>
      <c r="E89" s="30"/>
      <c r="F89" s="98">
        <f>F90</f>
        <v>700</v>
      </c>
      <c r="G89" s="98">
        <f t="shared" si="12"/>
        <v>0</v>
      </c>
      <c r="H89" s="98">
        <f t="shared" si="12"/>
        <v>0</v>
      </c>
    </row>
    <row r="90" spans="1:8" ht="15" customHeight="1">
      <c r="A90" s="32"/>
      <c r="B90" s="297" t="s">
        <v>188</v>
      </c>
      <c r="C90" s="30" t="s">
        <v>466</v>
      </c>
      <c r="D90" s="30" t="s">
        <v>61</v>
      </c>
      <c r="E90" s="30" t="s">
        <v>189</v>
      </c>
      <c r="F90" s="98">
        <f>200+600-100</f>
        <v>700</v>
      </c>
      <c r="G90" s="98">
        <v>0</v>
      </c>
      <c r="H90" s="98">
        <v>0</v>
      </c>
    </row>
    <row r="91" spans="1:8" ht="45" customHeight="1">
      <c r="A91" s="89">
        <v>5</v>
      </c>
      <c r="B91" s="305" t="s">
        <v>446</v>
      </c>
      <c r="C91" s="90" t="s">
        <v>89</v>
      </c>
      <c r="D91" s="105"/>
      <c r="E91" s="105"/>
      <c r="F91" s="92">
        <f>F92</f>
        <v>14800</v>
      </c>
      <c r="G91" s="92">
        <f>G92</f>
        <v>14800</v>
      </c>
      <c r="H91" s="92">
        <f>H92</f>
        <v>13000</v>
      </c>
    </row>
    <row r="92" spans="1:8" ht="15" customHeight="1">
      <c r="A92" s="103"/>
      <c r="B92" s="306" t="s">
        <v>90</v>
      </c>
      <c r="C92" s="94" t="s">
        <v>91</v>
      </c>
      <c r="D92" s="94"/>
      <c r="E92" s="94"/>
      <c r="F92" s="96">
        <f>F93+F106</f>
        <v>14800</v>
      </c>
      <c r="G92" s="96">
        <f>G93+G106</f>
        <v>14800</v>
      </c>
      <c r="H92" s="96">
        <f>H93+H106</f>
        <v>13000</v>
      </c>
    </row>
    <row r="93" spans="1:8" ht="30" customHeight="1">
      <c r="A93" s="266"/>
      <c r="B93" s="317" t="s">
        <v>92</v>
      </c>
      <c r="C93" s="261" t="s">
        <v>93</v>
      </c>
      <c r="D93" s="261"/>
      <c r="E93" s="261"/>
      <c r="F93" s="319">
        <f>F94+F97+F100+F104</f>
        <v>12341.300000000001</v>
      </c>
      <c r="G93" s="319">
        <f>G94+G97+G100+G104</f>
        <v>12341.3</v>
      </c>
      <c r="H93" s="319">
        <f>H94+H97+H100+H104</f>
        <v>13000</v>
      </c>
    </row>
    <row r="94" spans="1:8" ht="60" customHeight="1">
      <c r="A94" s="32"/>
      <c r="B94" s="307" t="s">
        <v>94</v>
      </c>
      <c r="C94" s="30" t="s">
        <v>93</v>
      </c>
      <c r="D94" s="30" t="s">
        <v>95</v>
      </c>
      <c r="E94" s="30"/>
      <c r="F94" s="98">
        <f aca="true" t="shared" si="13" ref="F94:H95">F95</f>
        <v>9407.958</v>
      </c>
      <c r="G94" s="98">
        <f t="shared" si="13"/>
        <v>9784.277</v>
      </c>
      <c r="H94" s="98">
        <f t="shared" si="13"/>
        <v>10175.648</v>
      </c>
    </row>
    <row r="95" spans="1:8" ht="15" customHeight="1">
      <c r="A95" s="29"/>
      <c r="B95" s="297" t="s">
        <v>96</v>
      </c>
      <c r="C95" s="30" t="s">
        <v>93</v>
      </c>
      <c r="D95" s="31">
        <v>110</v>
      </c>
      <c r="E95" s="31"/>
      <c r="F95" s="97">
        <f t="shared" si="13"/>
        <v>9407.958</v>
      </c>
      <c r="G95" s="97">
        <f t="shared" si="13"/>
        <v>9784.277</v>
      </c>
      <c r="H95" s="97">
        <f t="shared" si="13"/>
        <v>10175.648</v>
      </c>
    </row>
    <row r="96" spans="1:8" ht="15" customHeight="1">
      <c r="A96" s="32"/>
      <c r="B96" s="297" t="s">
        <v>97</v>
      </c>
      <c r="C96" s="30" t="s">
        <v>93</v>
      </c>
      <c r="D96" s="31">
        <v>110</v>
      </c>
      <c r="E96" s="30" t="s">
        <v>98</v>
      </c>
      <c r="F96" s="97">
        <v>9407.958</v>
      </c>
      <c r="G96" s="97">
        <v>9784.277</v>
      </c>
      <c r="H96" s="97">
        <v>10175.648</v>
      </c>
    </row>
    <row r="97" spans="1:8" ht="30" customHeight="1">
      <c r="A97" s="32"/>
      <c r="B97" s="202" t="s">
        <v>59</v>
      </c>
      <c r="C97" s="30" t="s">
        <v>93</v>
      </c>
      <c r="D97" s="31">
        <v>200</v>
      </c>
      <c r="E97" s="30"/>
      <c r="F97" s="97">
        <f aca="true" t="shared" si="14" ref="F97:H98">F98</f>
        <v>2786.342</v>
      </c>
      <c r="G97" s="97">
        <f t="shared" si="14"/>
        <v>2410.023</v>
      </c>
      <c r="H97" s="97">
        <f t="shared" si="14"/>
        <v>2677.352</v>
      </c>
    </row>
    <row r="98" spans="1:8" ht="30" customHeight="1">
      <c r="A98" s="32"/>
      <c r="B98" s="297" t="s">
        <v>60</v>
      </c>
      <c r="C98" s="30" t="s">
        <v>93</v>
      </c>
      <c r="D98" s="30" t="s">
        <v>61</v>
      </c>
      <c r="E98" s="30"/>
      <c r="F98" s="98">
        <f t="shared" si="14"/>
        <v>2786.342</v>
      </c>
      <c r="G98" s="98">
        <f t="shared" si="14"/>
        <v>2410.023</v>
      </c>
      <c r="H98" s="98">
        <f t="shared" si="14"/>
        <v>2677.352</v>
      </c>
    </row>
    <row r="99" spans="1:8" ht="15" customHeight="1">
      <c r="A99" s="32"/>
      <c r="B99" s="297" t="s">
        <v>97</v>
      </c>
      <c r="C99" s="30" t="s">
        <v>93</v>
      </c>
      <c r="D99" s="30" t="s">
        <v>61</v>
      </c>
      <c r="E99" s="30" t="s">
        <v>98</v>
      </c>
      <c r="F99" s="98">
        <v>2786.342</v>
      </c>
      <c r="G99" s="98">
        <v>2410.023</v>
      </c>
      <c r="H99" s="98">
        <v>2677.352</v>
      </c>
    </row>
    <row r="100" spans="1:8" ht="30" customHeight="1" hidden="1">
      <c r="A100" s="32"/>
      <c r="B100" s="308" t="s">
        <v>67</v>
      </c>
      <c r="C100" s="30" t="s">
        <v>93</v>
      </c>
      <c r="D100" s="30" t="s">
        <v>72</v>
      </c>
      <c r="E100" s="30"/>
      <c r="F100" s="98">
        <f aca="true" t="shared" si="15" ref="F100:H101">F101</f>
        <v>0</v>
      </c>
      <c r="G100" s="98">
        <f t="shared" si="15"/>
        <v>0</v>
      </c>
      <c r="H100" s="98">
        <f t="shared" si="15"/>
        <v>0</v>
      </c>
    </row>
    <row r="101" spans="1:8" ht="15" customHeight="1" hidden="1">
      <c r="A101" s="32"/>
      <c r="B101" s="297" t="s">
        <v>68</v>
      </c>
      <c r="C101" s="30" t="s">
        <v>93</v>
      </c>
      <c r="D101" s="30" t="s">
        <v>69</v>
      </c>
      <c r="E101" s="30"/>
      <c r="F101" s="98">
        <f t="shared" si="15"/>
        <v>0</v>
      </c>
      <c r="G101" s="98">
        <f t="shared" si="15"/>
        <v>0</v>
      </c>
      <c r="H101" s="98">
        <f t="shared" si="15"/>
        <v>0</v>
      </c>
    </row>
    <row r="102" spans="1:8" ht="15" customHeight="1" hidden="1">
      <c r="A102" s="32"/>
      <c r="B102" s="297" t="s">
        <v>97</v>
      </c>
      <c r="C102" s="30" t="s">
        <v>93</v>
      </c>
      <c r="D102" s="30" t="s">
        <v>69</v>
      </c>
      <c r="E102" s="30" t="s">
        <v>98</v>
      </c>
      <c r="F102" s="98">
        <v>0</v>
      </c>
      <c r="G102" s="98">
        <v>0</v>
      </c>
      <c r="H102" s="98">
        <v>0</v>
      </c>
    </row>
    <row r="103" spans="1:8" ht="15" customHeight="1">
      <c r="A103" s="32"/>
      <c r="B103" s="297" t="s">
        <v>99</v>
      </c>
      <c r="C103" s="30" t="s">
        <v>93</v>
      </c>
      <c r="D103" s="30" t="s">
        <v>100</v>
      </c>
      <c r="E103" s="30"/>
      <c r="F103" s="98">
        <f aca="true" t="shared" si="16" ref="F103:H108">F104</f>
        <v>147</v>
      </c>
      <c r="G103" s="98">
        <f t="shared" si="16"/>
        <v>147</v>
      </c>
      <c r="H103" s="98">
        <f t="shared" si="16"/>
        <v>147</v>
      </c>
    </row>
    <row r="104" spans="1:8" ht="15" customHeight="1">
      <c r="A104" s="32"/>
      <c r="B104" s="297" t="s">
        <v>101</v>
      </c>
      <c r="C104" s="30" t="s">
        <v>93</v>
      </c>
      <c r="D104" s="30" t="s">
        <v>102</v>
      </c>
      <c r="E104" s="30"/>
      <c r="F104" s="97">
        <f t="shared" si="16"/>
        <v>147</v>
      </c>
      <c r="G104" s="97">
        <f t="shared" si="16"/>
        <v>147</v>
      </c>
      <c r="H104" s="97">
        <f t="shared" si="16"/>
        <v>147</v>
      </c>
    </row>
    <row r="105" spans="1:8" s="79" customFormat="1" ht="15" customHeight="1">
      <c r="A105" s="32"/>
      <c r="B105" s="297" t="s">
        <v>97</v>
      </c>
      <c r="C105" s="30" t="s">
        <v>93</v>
      </c>
      <c r="D105" s="30" t="s">
        <v>102</v>
      </c>
      <c r="E105" s="30" t="s">
        <v>98</v>
      </c>
      <c r="F105" s="98">
        <v>147</v>
      </c>
      <c r="G105" s="98">
        <v>147</v>
      </c>
      <c r="H105" s="98">
        <v>147</v>
      </c>
    </row>
    <row r="106" spans="1:8" s="79" customFormat="1" ht="30" customHeight="1">
      <c r="A106" s="266"/>
      <c r="B106" s="278" t="s">
        <v>487</v>
      </c>
      <c r="C106" s="261" t="s">
        <v>488</v>
      </c>
      <c r="D106" s="261"/>
      <c r="E106" s="261"/>
      <c r="F106" s="319">
        <f t="shared" si="16"/>
        <v>2458.7</v>
      </c>
      <c r="G106" s="319">
        <f t="shared" si="16"/>
        <v>2458.7</v>
      </c>
      <c r="H106" s="319">
        <f t="shared" si="16"/>
        <v>0</v>
      </c>
    </row>
    <row r="107" spans="1:8" s="79" customFormat="1" ht="60" customHeight="1">
      <c r="A107" s="32"/>
      <c r="B107" s="307" t="s">
        <v>94</v>
      </c>
      <c r="C107" s="30" t="s">
        <v>488</v>
      </c>
      <c r="D107" s="30" t="s">
        <v>95</v>
      </c>
      <c r="E107" s="30"/>
      <c r="F107" s="98">
        <f t="shared" si="16"/>
        <v>2458.7</v>
      </c>
      <c r="G107" s="98">
        <f t="shared" si="16"/>
        <v>2458.7</v>
      </c>
      <c r="H107" s="98">
        <f t="shared" si="16"/>
        <v>0</v>
      </c>
    </row>
    <row r="108" spans="1:8" s="79" customFormat="1" ht="15" customHeight="1">
      <c r="A108" s="32"/>
      <c r="B108" s="297" t="s">
        <v>96</v>
      </c>
      <c r="C108" s="30" t="s">
        <v>488</v>
      </c>
      <c r="D108" s="30" t="s">
        <v>103</v>
      </c>
      <c r="E108" s="30"/>
      <c r="F108" s="98">
        <f t="shared" si="16"/>
        <v>2458.7</v>
      </c>
      <c r="G108" s="98">
        <f t="shared" si="16"/>
        <v>2458.7</v>
      </c>
      <c r="H108" s="98">
        <f t="shared" si="16"/>
        <v>0</v>
      </c>
    </row>
    <row r="109" spans="1:8" s="79" customFormat="1" ht="15" customHeight="1">
      <c r="A109" s="32"/>
      <c r="B109" s="297" t="s">
        <v>97</v>
      </c>
      <c r="C109" s="30" t="s">
        <v>488</v>
      </c>
      <c r="D109" s="30" t="s">
        <v>103</v>
      </c>
      <c r="E109" s="30" t="s">
        <v>98</v>
      </c>
      <c r="F109" s="98">
        <v>2458.7</v>
      </c>
      <c r="G109" s="98">
        <v>2458.7</v>
      </c>
      <c r="H109" s="98">
        <v>0</v>
      </c>
    </row>
    <row r="110" spans="1:8" s="80" customFormat="1" ht="45" customHeight="1">
      <c r="A110" s="89">
        <v>6</v>
      </c>
      <c r="B110" s="305" t="s">
        <v>475</v>
      </c>
      <c r="C110" s="90" t="s">
        <v>104</v>
      </c>
      <c r="D110" s="106"/>
      <c r="E110" s="106"/>
      <c r="F110" s="92">
        <f>F111+F122</f>
        <v>1550</v>
      </c>
      <c r="G110" s="92">
        <f>G111+G122</f>
        <v>750</v>
      </c>
      <c r="H110" s="92">
        <f>H111+H122</f>
        <v>750</v>
      </c>
    </row>
    <row r="111" spans="1:8" ht="60" customHeight="1">
      <c r="A111" s="99"/>
      <c r="B111" s="309" t="s">
        <v>105</v>
      </c>
      <c r="C111" s="100" t="s">
        <v>106</v>
      </c>
      <c r="D111" s="100"/>
      <c r="E111" s="100"/>
      <c r="F111" s="107">
        <f>F112+F117</f>
        <v>940</v>
      </c>
      <c r="G111" s="107">
        <f>G112+G117</f>
        <v>540</v>
      </c>
      <c r="H111" s="107">
        <f>H112+H117</f>
        <v>540</v>
      </c>
    </row>
    <row r="112" spans="1:8" ht="45" customHeight="1">
      <c r="A112" s="103"/>
      <c r="B112" s="306" t="s">
        <v>107</v>
      </c>
      <c r="C112" s="94" t="s">
        <v>108</v>
      </c>
      <c r="D112" s="94"/>
      <c r="E112" s="94"/>
      <c r="F112" s="108">
        <f aca="true" t="shared" si="17" ref="F112:H115">F113</f>
        <v>130</v>
      </c>
      <c r="G112" s="108">
        <f t="shared" si="17"/>
        <v>130</v>
      </c>
      <c r="H112" s="108">
        <f t="shared" si="17"/>
        <v>130</v>
      </c>
    </row>
    <row r="113" spans="1:8" ht="30" customHeight="1">
      <c r="A113" s="266"/>
      <c r="B113" s="317" t="s">
        <v>109</v>
      </c>
      <c r="C113" s="261" t="s">
        <v>110</v>
      </c>
      <c r="D113" s="261"/>
      <c r="E113" s="261"/>
      <c r="F113" s="319">
        <f t="shared" si="17"/>
        <v>130</v>
      </c>
      <c r="G113" s="319">
        <f t="shared" si="17"/>
        <v>130</v>
      </c>
      <c r="H113" s="319">
        <f t="shared" si="17"/>
        <v>130</v>
      </c>
    </row>
    <row r="114" spans="1:8" ht="30" customHeight="1">
      <c r="A114" s="32"/>
      <c r="B114" s="202" t="s">
        <v>59</v>
      </c>
      <c r="C114" s="30" t="s">
        <v>110</v>
      </c>
      <c r="D114" s="30" t="s">
        <v>78</v>
      </c>
      <c r="E114" s="30"/>
      <c r="F114" s="98">
        <f t="shared" si="17"/>
        <v>130</v>
      </c>
      <c r="G114" s="98">
        <f t="shared" si="17"/>
        <v>130</v>
      </c>
      <c r="H114" s="98">
        <f t="shared" si="17"/>
        <v>130</v>
      </c>
    </row>
    <row r="115" spans="1:8" ht="30" customHeight="1">
      <c r="A115" s="32"/>
      <c r="B115" s="297" t="s">
        <v>60</v>
      </c>
      <c r="C115" s="30" t="s">
        <v>110</v>
      </c>
      <c r="D115" s="30" t="s">
        <v>61</v>
      </c>
      <c r="E115" s="30"/>
      <c r="F115" s="98">
        <f t="shared" si="17"/>
        <v>130</v>
      </c>
      <c r="G115" s="98">
        <f t="shared" si="17"/>
        <v>130</v>
      </c>
      <c r="H115" s="98">
        <f t="shared" si="17"/>
        <v>130</v>
      </c>
    </row>
    <row r="116" spans="1:8" ht="30" customHeight="1">
      <c r="A116" s="32"/>
      <c r="B116" s="297" t="s">
        <v>111</v>
      </c>
      <c r="C116" s="30" t="s">
        <v>110</v>
      </c>
      <c r="D116" s="30" t="s">
        <v>61</v>
      </c>
      <c r="E116" s="30" t="s">
        <v>112</v>
      </c>
      <c r="F116" s="98">
        <f>30+100</f>
        <v>130</v>
      </c>
      <c r="G116" s="98">
        <f>30+100</f>
        <v>130</v>
      </c>
      <c r="H116" s="98">
        <f>30+100</f>
        <v>130</v>
      </c>
    </row>
    <row r="117" spans="1:8" ht="15" customHeight="1">
      <c r="A117" s="103"/>
      <c r="B117" s="306" t="s">
        <v>113</v>
      </c>
      <c r="C117" s="94" t="s">
        <v>114</v>
      </c>
      <c r="D117" s="94"/>
      <c r="E117" s="94"/>
      <c r="F117" s="108">
        <f aca="true" t="shared" si="18" ref="F117:H120">F118</f>
        <v>810</v>
      </c>
      <c r="G117" s="108">
        <f t="shared" si="18"/>
        <v>410</v>
      </c>
      <c r="H117" s="108">
        <f t="shared" si="18"/>
        <v>410</v>
      </c>
    </row>
    <row r="118" spans="1:8" ht="15" customHeight="1">
      <c r="A118" s="271"/>
      <c r="B118" s="317" t="s">
        <v>115</v>
      </c>
      <c r="C118" s="261" t="s">
        <v>116</v>
      </c>
      <c r="D118" s="322"/>
      <c r="E118" s="322"/>
      <c r="F118" s="319">
        <f t="shared" si="18"/>
        <v>810</v>
      </c>
      <c r="G118" s="319">
        <f t="shared" si="18"/>
        <v>410</v>
      </c>
      <c r="H118" s="319">
        <f t="shared" si="18"/>
        <v>410</v>
      </c>
    </row>
    <row r="119" spans="1:8" ht="30" customHeight="1">
      <c r="A119" s="109"/>
      <c r="B119" s="202" t="s">
        <v>59</v>
      </c>
      <c r="C119" s="30" t="s">
        <v>116</v>
      </c>
      <c r="D119" s="110">
        <v>200</v>
      </c>
      <c r="E119" s="110"/>
      <c r="F119" s="98">
        <f t="shared" si="18"/>
        <v>810</v>
      </c>
      <c r="G119" s="98">
        <f t="shared" si="18"/>
        <v>410</v>
      </c>
      <c r="H119" s="98">
        <f t="shared" si="18"/>
        <v>410</v>
      </c>
    </row>
    <row r="120" spans="1:8" s="80" customFormat="1" ht="30" customHeight="1">
      <c r="A120" s="111"/>
      <c r="B120" s="297" t="s">
        <v>60</v>
      </c>
      <c r="C120" s="30" t="s">
        <v>116</v>
      </c>
      <c r="D120" s="30" t="s">
        <v>61</v>
      </c>
      <c r="E120" s="112"/>
      <c r="F120" s="98">
        <f t="shared" si="18"/>
        <v>810</v>
      </c>
      <c r="G120" s="98">
        <f t="shared" si="18"/>
        <v>410</v>
      </c>
      <c r="H120" s="98">
        <f t="shared" si="18"/>
        <v>410</v>
      </c>
    </row>
    <row r="121" spans="1:8" ht="30" customHeight="1">
      <c r="A121" s="32"/>
      <c r="B121" s="297" t="s">
        <v>111</v>
      </c>
      <c r="C121" s="30" t="s">
        <v>116</v>
      </c>
      <c r="D121" s="30" t="s">
        <v>61</v>
      </c>
      <c r="E121" s="30" t="s">
        <v>112</v>
      </c>
      <c r="F121" s="98">
        <f>10+200+500+100</f>
        <v>810</v>
      </c>
      <c r="G121" s="98">
        <f>10+200+100+100</f>
        <v>410</v>
      </c>
      <c r="H121" s="98">
        <f>10+200+100+100</f>
        <v>410</v>
      </c>
    </row>
    <row r="122" spans="1:8" ht="60" customHeight="1">
      <c r="A122" s="99"/>
      <c r="B122" s="309" t="s">
        <v>117</v>
      </c>
      <c r="C122" s="100" t="s">
        <v>118</v>
      </c>
      <c r="D122" s="100"/>
      <c r="E122" s="100"/>
      <c r="F122" s="107">
        <f aca="true" t="shared" si="19" ref="F122:H124">F123</f>
        <v>610</v>
      </c>
      <c r="G122" s="107">
        <f t="shared" si="19"/>
        <v>210</v>
      </c>
      <c r="H122" s="107">
        <f t="shared" si="19"/>
        <v>210</v>
      </c>
    </row>
    <row r="123" spans="1:8" ht="45" customHeight="1">
      <c r="A123" s="103"/>
      <c r="B123" s="310" t="s">
        <v>121</v>
      </c>
      <c r="C123" s="94" t="s">
        <v>490</v>
      </c>
      <c r="D123" s="94"/>
      <c r="E123" s="94"/>
      <c r="F123" s="108">
        <f t="shared" si="19"/>
        <v>610</v>
      </c>
      <c r="G123" s="108">
        <f t="shared" si="19"/>
        <v>210</v>
      </c>
      <c r="H123" s="108">
        <f t="shared" si="19"/>
        <v>210</v>
      </c>
    </row>
    <row r="124" spans="1:8" ht="30" customHeight="1">
      <c r="A124" s="266"/>
      <c r="B124" s="324" t="s">
        <v>491</v>
      </c>
      <c r="C124" s="261" t="s">
        <v>489</v>
      </c>
      <c r="D124" s="261"/>
      <c r="E124" s="261"/>
      <c r="F124" s="319">
        <f t="shared" si="19"/>
        <v>610</v>
      </c>
      <c r="G124" s="319">
        <f t="shared" si="19"/>
        <v>210</v>
      </c>
      <c r="H124" s="319">
        <f t="shared" si="19"/>
        <v>210</v>
      </c>
    </row>
    <row r="125" spans="1:8" ht="30" customHeight="1">
      <c r="A125" s="32"/>
      <c r="B125" s="202" t="s">
        <v>59</v>
      </c>
      <c r="C125" s="30" t="s">
        <v>489</v>
      </c>
      <c r="D125" s="30" t="s">
        <v>78</v>
      </c>
      <c r="E125" s="30"/>
      <c r="F125" s="98">
        <f aca="true" t="shared" si="20" ref="F125:H126">F126</f>
        <v>610</v>
      </c>
      <c r="G125" s="98">
        <f t="shared" si="20"/>
        <v>210</v>
      </c>
      <c r="H125" s="98">
        <f t="shared" si="20"/>
        <v>210</v>
      </c>
    </row>
    <row r="126" spans="1:8" ht="30" customHeight="1">
      <c r="A126" s="32"/>
      <c r="B126" s="297" t="s">
        <v>60</v>
      </c>
      <c r="C126" s="30" t="s">
        <v>489</v>
      </c>
      <c r="D126" s="30" t="s">
        <v>61</v>
      </c>
      <c r="E126" s="30"/>
      <c r="F126" s="98">
        <f t="shared" si="20"/>
        <v>610</v>
      </c>
      <c r="G126" s="98">
        <f t="shared" si="20"/>
        <v>210</v>
      </c>
      <c r="H126" s="98">
        <f t="shared" si="20"/>
        <v>210</v>
      </c>
    </row>
    <row r="127" spans="1:8" ht="30" customHeight="1">
      <c r="A127" s="32"/>
      <c r="B127" s="304" t="s">
        <v>119</v>
      </c>
      <c r="C127" s="30" t="s">
        <v>489</v>
      </c>
      <c r="D127" s="30" t="s">
        <v>61</v>
      </c>
      <c r="E127" s="30" t="s">
        <v>120</v>
      </c>
      <c r="F127" s="98">
        <f>10+600</f>
        <v>610</v>
      </c>
      <c r="G127" s="98">
        <f>10+200</f>
        <v>210</v>
      </c>
      <c r="H127" s="98">
        <f>10+200</f>
        <v>210</v>
      </c>
    </row>
    <row r="128" spans="1:8" ht="45" customHeight="1">
      <c r="A128" s="89">
        <v>7</v>
      </c>
      <c r="B128" s="305" t="s">
        <v>440</v>
      </c>
      <c r="C128" s="90" t="s">
        <v>128</v>
      </c>
      <c r="D128" s="105"/>
      <c r="E128" s="105"/>
      <c r="F128" s="92">
        <f>F129</f>
        <v>10900</v>
      </c>
      <c r="G128" s="92">
        <f>G129</f>
        <v>1700</v>
      </c>
      <c r="H128" s="92">
        <f>H129</f>
        <v>750</v>
      </c>
    </row>
    <row r="129" spans="1:8" ht="60" customHeight="1">
      <c r="A129" s="103"/>
      <c r="B129" s="306" t="s">
        <v>129</v>
      </c>
      <c r="C129" s="94" t="s">
        <v>130</v>
      </c>
      <c r="D129" s="94"/>
      <c r="E129" s="94"/>
      <c r="F129" s="108">
        <f>F130+F135+F139+F143+F147</f>
        <v>10900</v>
      </c>
      <c r="G129" s="108">
        <f>G130+G135+G139+G143+G147</f>
        <v>1700</v>
      </c>
      <c r="H129" s="108">
        <f>H130+H135+H139+H143+H147</f>
        <v>750</v>
      </c>
    </row>
    <row r="130" spans="1:8" ht="30" customHeight="1">
      <c r="A130" s="266"/>
      <c r="B130" s="317" t="s">
        <v>131</v>
      </c>
      <c r="C130" s="261" t="s">
        <v>132</v>
      </c>
      <c r="D130" s="262"/>
      <c r="E130" s="262"/>
      <c r="F130" s="319">
        <f aca="true" t="shared" si="21" ref="F130:H131">F131</f>
        <v>8100</v>
      </c>
      <c r="G130" s="319">
        <f t="shared" si="21"/>
        <v>1000</v>
      </c>
      <c r="H130" s="319">
        <f t="shared" si="21"/>
        <v>750</v>
      </c>
    </row>
    <row r="131" spans="1:8" ht="30" customHeight="1">
      <c r="A131" s="32"/>
      <c r="B131" s="304" t="s">
        <v>59</v>
      </c>
      <c r="C131" s="30" t="s">
        <v>132</v>
      </c>
      <c r="D131" s="31">
        <v>200</v>
      </c>
      <c r="E131" s="31"/>
      <c r="F131" s="98">
        <f t="shared" si="21"/>
        <v>8100</v>
      </c>
      <c r="G131" s="98">
        <f t="shared" si="21"/>
        <v>1000</v>
      </c>
      <c r="H131" s="98">
        <f t="shared" si="21"/>
        <v>750</v>
      </c>
    </row>
    <row r="132" spans="1:8" s="80" customFormat="1" ht="30" customHeight="1">
      <c r="A132" s="114"/>
      <c r="B132" s="297" t="s">
        <v>60</v>
      </c>
      <c r="C132" s="30" t="s">
        <v>132</v>
      </c>
      <c r="D132" s="30" t="s">
        <v>61</v>
      </c>
      <c r="E132" s="112"/>
      <c r="F132" s="98">
        <f>F133+F134</f>
        <v>8100</v>
      </c>
      <c r="G132" s="98">
        <f>G133+G134</f>
        <v>1000</v>
      </c>
      <c r="H132" s="98">
        <f>H133+H134</f>
        <v>750</v>
      </c>
    </row>
    <row r="133" spans="1:8" ht="15" customHeight="1">
      <c r="A133" s="32"/>
      <c r="B133" s="297" t="s">
        <v>133</v>
      </c>
      <c r="C133" s="30" t="s">
        <v>132</v>
      </c>
      <c r="D133" s="30" t="s">
        <v>61</v>
      </c>
      <c r="E133" s="30" t="s">
        <v>134</v>
      </c>
      <c r="F133" s="98">
        <f>1000+200+200-200</f>
        <v>1200</v>
      </c>
      <c r="G133" s="98">
        <v>1000</v>
      </c>
      <c r="H133" s="98">
        <v>750</v>
      </c>
    </row>
    <row r="134" spans="1:8" ht="15" customHeight="1">
      <c r="A134" s="32"/>
      <c r="B134" s="297" t="s">
        <v>143</v>
      </c>
      <c r="C134" s="30" t="s">
        <v>132</v>
      </c>
      <c r="D134" s="30" t="s">
        <v>61</v>
      </c>
      <c r="E134" s="30" t="s">
        <v>144</v>
      </c>
      <c r="F134" s="98">
        <f>380+100+500+800+8500-380-300-400-2300</f>
        <v>6900</v>
      </c>
      <c r="G134" s="98">
        <v>0</v>
      </c>
      <c r="H134" s="98">
        <v>0</v>
      </c>
    </row>
    <row r="135" spans="1:8" s="81" customFormat="1" ht="30" customHeight="1">
      <c r="A135" s="260"/>
      <c r="B135" s="317" t="s">
        <v>135</v>
      </c>
      <c r="C135" s="261" t="s">
        <v>136</v>
      </c>
      <c r="D135" s="261"/>
      <c r="E135" s="261"/>
      <c r="F135" s="319">
        <f aca="true" t="shared" si="22" ref="F135:H137">F136</f>
        <v>1400</v>
      </c>
      <c r="G135" s="319">
        <f t="shared" si="22"/>
        <v>0</v>
      </c>
      <c r="H135" s="319">
        <f t="shared" si="22"/>
        <v>0</v>
      </c>
    </row>
    <row r="136" spans="1:8" s="81" customFormat="1" ht="30" customHeight="1">
      <c r="A136" s="29"/>
      <c r="B136" s="304" t="s">
        <v>59</v>
      </c>
      <c r="C136" s="30" t="s">
        <v>136</v>
      </c>
      <c r="D136" s="30" t="s">
        <v>78</v>
      </c>
      <c r="E136" s="30"/>
      <c r="F136" s="98">
        <f t="shared" si="22"/>
        <v>1400</v>
      </c>
      <c r="G136" s="98">
        <f t="shared" si="22"/>
        <v>0</v>
      </c>
      <c r="H136" s="98">
        <f t="shared" si="22"/>
        <v>0</v>
      </c>
    </row>
    <row r="137" spans="1:8" ht="30" customHeight="1">
      <c r="A137" s="32"/>
      <c r="B137" s="297" t="s">
        <v>60</v>
      </c>
      <c r="C137" s="30" t="s">
        <v>136</v>
      </c>
      <c r="D137" s="30" t="s">
        <v>61</v>
      </c>
      <c r="E137" s="30"/>
      <c r="F137" s="98">
        <f t="shared" si="22"/>
        <v>1400</v>
      </c>
      <c r="G137" s="98">
        <f t="shared" si="22"/>
        <v>0</v>
      </c>
      <c r="H137" s="98">
        <f t="shared" si="22"/>
        <v>0</v>
      </c>
    </row>
    <row r="138" spans="1:8" ht="15" customHeight="1">
      <c r="A138" s="32"/>
      <c r="B138" s="297" t="s">
        <v>133</v>
      </c>
      <c r="C138" s="30" t="s">
        <v>136</v>
      </c>
      <c r="D138" s="30" t="s">
        <v>61</v>
      </c>
      <c r="E138" s="30" t="s">
        <v>134</v>
      </c>
      <c r="F138" s="98">
        <f>3266.245+500+200+200+500+100-1266.245-200-200-2000+300</f>
        <v>1400</v>
      </c>
      <c r="G138" s="98">
        <v>0</v>
      </c>
      <c r="H138" s="98">
        <v>0</v>
      </c>
    </row>
    <row r="139" spans="1:8" ht="45" customHeight="1" hidden="1">
      <c r="A139" s="266"/>
      <c r="B139" s="317" t="s">
        <v>137</v>
      </c>
      <c r="C139" s="261" t="s">
        <v>138</v>
      </c>
      <c r="D139" s="262"/>
      <c r="E139" s="262"/>
      <c r="F139" s="319">
        <f aca="true" t="shared" si="23" ref="F139:H141">F140</f>
        <v>0</v>
      </c>
      <c r="G139" s="319">
        <f t="shared" si="23"/>
        <v>0</v>
      </c>
      <c r="H139" s="319">
        <f t="shared" si="23"/>
        <v>0</v>
      </c>
    </row>
    <row r="140" spans="1:8" ht="30" customHeight="1" hidden="1">
      <c r="A140" s="32"/>
      <c r="B140" s="304" t="s">
        <v>59</v>
      </c>
      <c r="C140" s="30" t="s">
        <v>138</v>
      </c>
      <c r="D140" s="31">
        <v>200</v>
      </c>
      <c r="E140" s="31"/>
      <c r="F140" s="98">
        <f t="shared" si="23"/>
        <v>0</v>
      </c>
      <c r="G140" s="98">
        <f t="shared" si="23"/>
        <v>0</v>
      </c>
      <c r="H140" s="98">
        <f t="shared" si="23"/>
        <v>0</v>
      </c>
    </row>
    <row r="141" spans="1:8" ht="30" customHeight="1" hidden="1">
      <c r="A141" s="32"/>
      <c r="B141" s="297" t="s">
        <v>60</v>
      </c>
      <c r="C141" s="30" t="s">
        <v>138</v>
      </c>
      <c r="D141" s="30" t="s">
        <v>61</v>
      </c>
      <c r="E141" s="112"/>
      <c r="F141" s="98">
        <f t="shared" si="23"/>
        <v>0</v>
      </c>
      <c r="G141" s="98">
        <f t="shared" si="23"/>
        <v>0</v>
      </c>
      <c r="H141" s="98">
        <f t="shared" si="23"/>
        <v>0</v>
      </c>
    </row>
    <row r="142" spans="1:8" ht="15" customHeight="1" hidden="1">
      <c r="A142" s="32"/>
      <c r="B142" s="297" t="s">
        <v>133</v>
      </c>
      <c r="C142" s="30" t="s">
        <v>138</v>
      </c>
      <c r="D142" s="30" t="s">
        <v>61</v>
      </c>
      <c r="E142" s="30" t="s">
        <v>134</v>
      </c>
      <c r="F142" s="98">
        <v>0</v>
      </c>
      <c r="G142" s="98">
        <v>0</v>
      </c>
      <c r="H142" s="98">
        <v>0</v>
      </c>
    </row>
    <row r="143" spans="1:8" s="78" customFormat="1" ht="15" customHeight="1">
      <c r="A143" s="271"/>
      <c r="B143" s="317" t="s">
        <v>492</v>
      </c>
      <c r="C143" s="261" t="s">
        <v>444</v>
      </c>
      <c r="D143" s="261"/>
      <c r="E143" s="261"/>
      <c r="F143" s="319">
        <f aca="true" t="shared" si="24" ref="F143:H149">F144</f>
        <v>700</v>
      </c>
      <c r="G143" s="319">
        <f t="shared" si="24"/>
        <v>700</v>
      </c>
      <c r="H143" s="319">
        <f t="shared" si="24"/>
        <v>0</v>
      </c>
    </row>
    <row r="144" spans="1:8" s="78" customFormat="1" ht="30" customHeight="1">
      <c r="A144" s="109"/>
      <c r="B144" s="304" t="s">
        <v>59</v>
      </c>
      <c r="C144" s="30" t="s">
        <v>444</v>
      </c>
      <c r="D144" s="30" t="s">
        <v>78</v>
      </c>
      <c r="E144" s="30"/>
      <c r="F144" s="98">
        <f t="shared" si="24"/>
        <v>700</v>
      </c>
      <c r="G144" s="98">
        <f t="shared" si="24"/>
        <v>700</v>
      </c>
      <c r="H144" s="98">
        <f t="shared" si="24"/>
        <v>0</v>
      </c>
    </row>
    <row r="145" spans="1:8" s="78" customFormat="1" ht="30" customHeight="1">
      <c r="A145" s="109"/>
      <c r="B145" s="297" t="s">
        <v>60</v>
      </c>
      <c r="C145" s="30" t="s">
        <v>444</v>
      </c>
      <c r="D145" s="30" t="s">
        <v>61</v>
      </c>
      <c r="E145" s="30"/>
      <c r="F145" s="98">
        <f t="shared" si="24"/>
        <v>700</v>
      </c>
      <c r="G145" s="98">
        <f t="shared" si="24"/>
        <v>700</v>
      </c>
      <c r="H145" s="98">
        <f t="shared" si="24"/>
        <v>0</v>
      </c>
    </row>
    <row r="146" spans="1:8" s="78" customFormat="1" ht="15" customHeight="1">
      <c r="A146" s="109"/>
      <c r="B146" s="297" t="s">
        <v>133</v>
      </c>
      <c r="C146" s="30" t="s">
        <v>444</v>
      </c>
      <c r="D146" s="30" t="s">
        <v>61</v>
      </c>
      <c r="E146" s="30" t="s">
        <v>134</v>
      </c>
      <c r="F146" s="98">
        <v>700</v>
      </c>
      <c r="G146" s="98">
        <v>700</v>
      </c>
      <c r="H146" s="98">
        <v>0</v>
      </c>
    </row>
    <row r="147" spans="1:8" s="78" customFormat="1" ht="45" customHeight="1">
      <c r="A147" s="271"/>
      <c r="B147" s="317" t="s">
        <v>698</v>
      </c>
      <c r="C147" s="261" t="s">
        <v>697</v>
      </c>
      <c r="D147" s="261"/>
      <c r="E147" s="261"/>
      <c r="F147" s="319">
        <f t="shared" si="24"/>
        <v>700</v>
      </c>
      <c r="G147" s="319">
        <f t="shared" si="24"/>
        <v>0</v>
      </c>
      <c r="H147" s="319">
        <f t="shared" si="24"/>
        <v>0</v>
      </c>
    </row>
    <row r="148" spans="1:8" s="78" customFormat="1" ht="30" customHeight="1">
      <c r="A148" s="109"/>
      <c r="B148" s="304" t="s">
        <v>59</v>
      </c>
      <c r="C148" s="30" t="s">
        <v>697</v>
      </c>
      <c r="D148" s="30" t="s">
        <v>78</v>
      </c>
      <c r="E148" s="30"/>
      <c r="F148" s="98">
        <f t="shared" si="24"/>
        <v>700</v>
      </c>
      <c r="G148" s="98">
        <f t="shared" si="24"/>
        <v>0</v>
      </c>
      <c r="H148" s="98">
        <f t="shared" si="24"/>
        <v>0</v>
      </c>
    </row>
    <row r="149" spans="1:8" s="78" customFormat="1" ht="30" customHeight="1">
      <c r="A149" s="109"/>
      <c r="B149" s="297" t="s">
        <v>60</v>
      </c>
      <c r="C149" s="30" t="s">
        <v>697</v>
      </c>
      <c r="D149" s="30" t="s">
        <v>61</v>
      </c>
      <c r="E149" s="30"/>
      <c r="F149" s="98">
        <f t="shared" si="24"/>
        <v>700</v>
      </c>
      <c r="G149" s="98">
        <f t="shared" si="24"/>
        <v>0</v>
      </c>
      <c r="H149" s="98">
        <f t="shared" si="24"/>
        <v>0</v>
      </c>
    </row>
    <row r="150" spans="1:8" s="78" customFormat="1" ht="15" customHeight="1">
      <c r="A150" s="109"/>
      <c r="B150" s="297" t="s">
        <v>133</v>
      </c>
      <c r="C150" s="30" t="s">
        <v>697</v>
      </c>
      <c r="D150" s="30" t="s">
        <v>61</v>
      </c>
      <c r="E150" s="30" t="s">
        <v>134</v>
      </c>
      <c r="F150" s="98">
        <v>700</v>
      </c>
      <c r="G150" s="98">
        <v>0</v>
      </c>
      <c r="H150" s="98">
        <v>0</v>
      </c>
    </row>
    <row r="151" spans="1:8" ht="60" customHeight="1">
      <c r="A151" s="89">
        <v>8</v>
      </c>
      <c r="B151" s="295" t="s">
        <v>699</v>
      </c>
      <c r="C151" s="91" t="s">
        <v>139</v>
      </c>
      <c r="D151" s="113"/>
      <c r="E151" s="113"/>
      <c r="F151" s="92">
        <f aca="true" t="shared" si="25" ref="F151:H155">F152</f>
        <v>100</v>
      </c>
      <c r="G151" s="92">
        <f t="shared" si="25"/>
        <v>800</v>
      </c>
      <c r="H151" s="92">
        <f t="shared" si="25"/>
        <v>800</v>
      </c>
    </row>
    <row r="152" spans="1:8" ht="30" customHeight="1">
      <c r="A152" s="93"/>
      <c r="B152" s="298" t="s">
        <v>140</v>
      </c>
      <c r="C152" s="104" t="s">
        <v>141</v>
      </c>
      <c r="D152" s="104"/>
      <c r="E152" s="104"/>
      <c r="F152" s="96">
        <f t="shared" si="25"/>
        <v>100</v>
      </c>
      <c r="G152" s="96">
        <f t="shared" si="25"/>
        <v>800</v>
      </c>
      <c r="H152" s="96">
        <f t="shared" si="25"/>
        <v>800</v>
      </c>
    </row>
    <row r="153" spans="1:8" ht="25.5">
      <c r="A153" s="325"/>
      <c r="B153" s="321" t="s">
        <v>288</v>
      </c>
      <c r="C153" s="262" t="s">
        <v>142</v>
      </c>
      <c r="D153" s="270"/>
      <c r="E153" s="270"/>
      <c r="F153" s="319">
        <f t="shared" si="25"/>
        <v>100</v>
      </c>
      <c r="G153" s="319">
        <f t="shared" si="25"/>
        <v>800</v>
      </c>
      <c r="H153" s="319">
        <f t="shared" si="25"/>
        <v>800</v>
      </c>
    </row>
    <row r="154" spans="1:8" ht="30" customHeight="1">
      <c r="A154" s="115"/>
      <c r="B154" s="304" t="s">
        <v>59</v>
      </c>
      <c r="C154" s="31" t="s">
        <v>142</v>
      </c>
      <c r="D154" s="34" t="s">
        <v>78</v>
      </c>
      <c r="E154" s="34"/>
      <c r="F154" s="98">
        <f t="shared" si="25"/>
        <v>100</v>
      </c>
      <c r="G154" s="98">
        <f t="shared" si="25"/>
        <v>800</v>
      </c>
      <c r="H154" s="98">
        <f t="shared" si="25"/>
        <v>800</v>
      </c>
    </row>
    <row r="155" spans="1:8" ht="30" customHeight="1">
      <c r="A155" s="32"/>
      <c r="B155" s="297" t="s">
        <v>60</v>
      </c>
      <c r="C155" s="31" t="s">
        <v>142</v>
      </c>
      <c r="D155" s="30" t="s">
        <v>61</v>
      </c>
      <c r="E155" s="33"/>
      <c r="F155" s="98">
        <f t="shared" si="25"/>
        <v>100</v>
      </c>
      <c r="G155" s="98">
        <f t="shared" si="25"/>
        <v>800</v>
      </c>
      <c r="H155" s="98">
        <f t="shared" si="25"/>
        <v>800</v>
      </c>
    </row>
    <row r="156" spans="1:8" ht="15" customHeight="1">
      <c r="A156" s="32"/>
      <c r="B156" s="297" t="s">
        <v>143</v>
      </c>
      <c r="C156" s="31" t="s">
        <v>142</v>
      </c>
      <c r="D156" s="30" t="s">
        <v>61</v>
      </c>
      <c r="E156" s="34" t="s">
        <v>144</v>
      </c>
      <c r="F156" s="98">
        <f>100+600+100-100-600</f>
        <v>100</v>
      </c>
      <c r="G156" s="98">
        <f>100+600+100</f>
        <v>800</v>
      </c>
      <c r="H156" s="98">
        <f>100+600+100</f>
        <v>800</v>
      </c>
    </row>
    <row r="157" spans="1:8" ht="75" customHeight="1">
      <c r="A157" s="89">
        <v>9</v>
      </c>
      <c r="B157" s="295" t="s">
        <v>472</v>
      </c>
      <c r="C157" s="91" t="s">
        <v>145</v>
      </c>
      <c r="D157" s="113"/>
      <c r="E157" s="113"/>
      <c r="F157" s="92">
        <f>F158+F186+F207+F213</f>
        <v>12048.74</v>
      </c>
      <c r="G157" s="92">
        <f>G158+G186+G207+G213</f>
        <v>9764</v>
      </c>
      <c r="H157" s="92">
        <f>H158+H186+H207+H213</f>
        <v>7979</v>
      </c>
    </row>
    <row r="158" spans="1:8" ht="15" customHeight="1">
      <c r="A158" s="116"/>
      <c r="B158" s="301" t="s">
        <v>146</v>
      </c>
      <c r="C158" s="101" t="s">
        <v>147</v>
      </c>
      <c r="D158" s="100"/>
      <c r="E158" s="100"/>
      <c r="F158" s="107">
        <f>F159</f>
        <v>2748.74</v>
      </c>
      <c r="G158" s="107">
        <f>G159</f>
        <v>1600</v>
      </c>
      <c r="H158" s="107">
        <f>H159</f>
        <v>1600</v>
      </c>
    </row>
    <row r="159" spans="1:8" ht="15" customHeight="1">
      <c r="A159" s="117"/>
      <c r="B159" s="298" t="s">
        <v>148</v>
      </c>
      <c r="C159" s="104" t="s">
        <v>149</v>
      </c>
      <c r="D159" s="94"/>
      <c r="E159" s="94"/>
      <c r="F159" s="108">
        <f>F160+F167+F171+F182</f>
        <v>2748.74</v>
      </c>
      <c r="G159" s="108">
        <f>G160+G167+G171+G182</f>
        <v>1600</v>
      </c>
      <c r="H159" s="108">
        <f>H160+H167+H171+H182</f>
        <v>1600</v>
      </c>
    </row>
    <row r="160" spans="1:8" ht="45" customHeight="1">
      <c r="A160" s="325"/>
      <c r="B160" s="321" t="s">
        <v>150</v>
      </c>
      <c r="C160" s="262" t="s">
        <v>151</v>
      </c>
      <c r="D160" s="261"/>
      <c r="E160" s="261"/>
      <c r="F160" s="319">
        <f>F161+F164</f>
        <v>664</v>
      </c>
      <c r="G160" s="319">
        <f>G161+G164</f>
        <v>0</v>
      </c>
      <c r="H160" s="319">
        <f>H161+H164</f>
        <v>0</v>
      </c>
    </row>
    <row r="161" spans="1:8" ht="30" customHeight="1">
      <c r="A161" s="115"/>
      <c r="B161" s="302" t="s">
        <v>67</v>
      </c>
      <c r="C161" s="31" t="s">
        <v>151</v>
      </c>
      <c r="D161" s="30" t="s">
        <v>72</v>
      </c>
      <c r="E161" s="30"/>
      <c r="F161" s="98">
        <f aca="true" t="shared" si="26" ref="F161:H162">F162</f>
        <v>664</v>
      </c>
      <c r="G161" s="98">
        <f t="shared" si="26"/>
        <v>0</v>
      </c>
      <c r="H161" s="98">
        <f t="shared" si="26"/>
        <v>0</v>
      </c>
    </row>
    <row r="162" spans="1:8" ht="15" customHeight="1">
      <c r="A162" s="32"/>
      <c r="B162" s="300" t="s">
        <v>68</v>
      </c>
      <c r="C162" s="31" t="s">
        <v>151</v>
      </c>
      <c r="D162" s="31">
        <v>410</v>
      </c>
      <c r="E162" s="31"/>
      <c r="F162" s="98">
        <f t="shared" si="26"/>
        <v>664</v>
      </c>
      <c r="G162" s="98">
        <f t="shared" si="26"/>
        <v>0</v>
      </c>
      <c r="H162" s="98">
        <f t="shared" si="26"/>
        <v>0</v>
      </c>
    </row>
    <row r="163" spans="1:8" ht="15" customHeight="1">
      <c r="A163" s="32"/>
      <c r="B163" s="299" t="s">
        <v>152</v>
      </c>
      <c r="C163" s="31" t="s">
        <v>151</v>
      </c>
      <c r="D163" s="31">
        <v>410</v>
      </c>
      <c r="E163" s="30" t="s">
        <v>153</v>
      </c>
      <c r="F163" s="98">
        <f>135+719.26+500-70-320.26-300</f>
        <v>664</v>
      </c>
      <c r="G163" s="98"/>
      <c r="H163" s="98"/>
    </row>
    <row r="164" spans="1:8" ht="15" customHeight="1" hidden="1">
      <c r="A164" s="32"/>
      <c r="B164" s="297" t="s">
        <v>99</v>
      </c>
      <c r="C164" s="31" t="s">
        <v>151</v>
      </c>
      <c r="D164" s="31">
        <v>800</v>
      </c>
      <c r="E164" s="30"/>
      <c r="F164" s="98">
        <f aca="true" t="shared" si="27" ref="F164:H165">F165</f>
        <v>0</v>
      </c>
      <c r="G164" s="98">
        <f t="shared" si="27"/>
        <v>0</v>
      </c>
      <c r="H164" s="98">
        <f t="shared" si="27"/>
        <v>0</v>
      </c>
    </row>
    <row r="165" spans="1:8" ht="15" customHeight="1" hidden="1">
      <c r="A165" s="32"/>
      <c r="B165" s="297" t="s">
        <v>253</v>
      </c>
      <c r="C165" s="31" t="s">
        <v>151</v>
      </c>
      <c r="D165" s="31">
        <v>830</v>
      </c>
      <c r="E165" s="30"/>
      <c r="F165" s="98">
        <f t="shared" si="27"/>
        <v>0</v>
      </c>
      <c r="G165" s="98">
        <f t="shared" si="27"/>
        <v>0</v>
      </c>
      <c r="H165" s="98">
        <f t="shared" si="27"/>
        <v>0</v>
      </c>
    </row>
    <row r="166" spans="1:8" ht="15" customHeight="1" hidden="1">
      <c r="A166" s="32"/>
      <c r="B166" s="299" t="s">
        <v>152</v>
      </c>
      <c r="C166" s="31" t="s">
        <v>151</v>
      </c>
      <c r="D166" s="31">
        <v>830</v>
      </c>
      <c r="E166" s="30" t="s">
        <v>153</v>
      </c>
      <c r="F166" s="98">
        <v>0</v>
      </c>
      <c r="G166" s="98">
        <v>0</v>
      </c>
      <c r="H166" s="98">
        <v>0</v>
      </c>
    </row>
    <row r="167" spans="1:8" ht="30" customHeight="1" hidden="1">
      <c r="A167" s="266"/>
      <c r="B167" s="326" t="s">
        <v>169</v>
      </c>
      <c r="C167" s="262" t="s">
        <v>382</v>
      </c>
      <c r="D167" s="261"/>
      <c r="E167" s="261"/>
      <c r="F167" s="319">
        <f aca="true" t="shared" si="28" ref="F167:H169">F168</f>
        <v>0</v>
      </c>
      <c r="G167" s="319">
        <f t="shared" si="28"/>
        <v>0</v>
      </c>
      <c r="H167" s="319">
        <f t="shared" si="28"/>
        <v>0</v>
      </c>
    </row>
    <row r="168" spans="1:8" ht="30" customHeight="1" hidden="1">
      <c r="A168" s="32"/>
      <c r="B168" s="304" t="s">
        <v>59</v>
      </c>
      <c r="C168" s="31" t="s">
        <v>382</v>
      </c>
      <c r="D168" s="30" t="s">
        <v>78</v>
      </c>
      <c r="E168" s="30"/>
      <c r="F168" s="98">
        <f t="shared" si="28"/>
        <v>0</v>
      </c>
      <c r="G168" s="98">
        <f t="shared" si="28"/>
        <v>0</v>
      </c>
      <c r="H168" s="98">
        <f t="shared" si="28"/>
        <v>0</v>
      </c>
    </row>
    <row r="169" spans="1:8" ht="30" customHeight="1" hidden="1">
      <c r="A169" s="32"/>
      <c r="B169" s="297" t="s">
        <v>60</v>
      </c>
      <c r="C169" s="31" t="s">
        <v>382</v>
      </c>
      <c r="D169" s="30" t="s">
        <v>61</v>
      </c>
      <c r="E169" s="30"/>
      <c r="F169" s="98">
        <f t="shared" si="28"/>
        <v>0</v>
      </c>
      <c r="G169" s="98">
        <f t="shared" si="28"/>
        <v>0</v>
      </c>
      <c r="H169" s="98">
        <f t="shared" si="28"/>
        <v>0</v>
      </c>
    </row>
    <row r="170" spans="1:8" ht="15" customHeight="1" hidden="1">
      <c r="A170" s="32"/>
      <c r="B170" s="299" t="s">
        <v>152</v>
      </c>
      <c r="C170" s="31" t="s">
        <v>382</v>
      </c>
      <c r="D170" s="30" t="s">
        <v>61</v>
      </c>
      <c r="E170" s="30" t="s">
        <v>153</v>
      </c>
      <c r="F170" s="98">
        <v>0</v>
      </c>
      <c r="G170" s="98">
        <v>0</v>
      </c>
      <c r="H170" s="98">
        <v>0</v>
      </c>
    </row>
    <row r="171" spans="1:8" ht="15" customHeight="1">
      <c r="A171" s="266"/>
      <c r="B171" s="321" t="s">
        <v>155</v>
      </c>
      <c r="C171" s="262" t="s">
        <v>156</v>
      </c>
      <c r="D171" s="261"/>
      <c r="E171" s="261"/>
      <c r="F171" s="319">
        <f>F172+F175</f>
        <v>1600</v>
      </c>
      <c r="G171" s="319">
        <f>G172+G175</f>
        <v>1600</v>
      </c>
      <c r="H171" s="319">
        <f>H172+H175</f>
        <v>1600</v>
      </c>
    </row>
    <row r="172" spans="1:8" ht="30" customHeight="1">
      <c r="A172" s="32"/>
      <c r="B172" s="304" t="s">
        <v>59</v>
      </c>
      <c r="C172" s="31" t="s">
        <v>156</v>
      </c>
      <c r="D172" s="30" t="s">
        <v>78</v>
      </c>
      <c r="E172" s="30"/>
      <c r="F172" s="98">
        <f aca="true" t="shared" si="29" ref="F172:H173">F173</f>
        <v>1600</v>
      </c>
      <c r="G172" s="98">
        <f t="shared" si="29"/>
        <v>1600</v>
      </c>
      <c r="H172" s="98">
        <f t="shared" si="29"/>
        <v>1600</v>
      </c>
    </row>
    <row r="173" spans="1:8" ht="30" customHeight="1">
      <c r="A173" s="32"/>
      <c r="B173" s="297" t="s">
        <v>60</v>
      </c>
      <c r="C173" s="31" t="s">
        <v>156</v>
      </c>
      <c r="D173" s="30" t="s">
        <v>61</v>
      </c>
      <c r="E173" s="30"/>
      <c r="F173" s="98">
        <f t="shared" si="29"/>
        <v>1600</v>
      </c>
      <c r="G173" s="98">
        <f t="shared" si="29"/>
        <v>1600</v>
      </c>
      <c r="H173" s="98">
        <f t="shared" si="29"/>
        <v>1600</v>
      </c>
    </row>
    <row r="174" spans="1:8" ht="15" customHeight="1">
      <c r="A174" s="32"/>
      <c r="B174" s="299" t="s">
        <v>152</v>
      </c>
      <c r="C174" s="31" t="s">
        <v>156</v>
      </c>
      <c r="D174" s="30" t="s">
        <v>61</v>
      </c>
      <c r="E174" s="30" t="s">
        <v>153</v>
      </c>
      <c r="F174" s="98">
        <v>1600</v>
      </c>
      <c r="G174" s="98">
        <v>1600</v>
      </c>
      <c r="H174" s="98">
        <v>1600</v>
      </c>
    </row>
    <row r="175" spans="1:8" ht="15" customHeight="1" hidden="1">
      <c r="A175" s="32"/>
      <c r="B175" s="299" t="s">
        <v>99</v>
      </c>
      <c r="C175" s="31" t="s">
        <v>156</v>
      </c>
      <c r="D175" s="30" t="s">
        <v>100</v>
      </c>
      <c r="E175" s="30"/>
      <c r="F175" s="98">
        <f aca="true" t="shared" si="30" ref="F175:H176">F176</f>
        <v>0</v>
      </c>
      <c r="G175" s="98">
        <f t="shared" si="30"/>
        <v>0</v>
      </c>
      <c r="H175" s="98">
        <f t="shared" si="30"/>
        <v>0</v>
      </c>
    </row>
    <row r="176" spans="1:8" ht="15" customHeight="1" hidden="1">
      <c r="A176" s="32"/>
      <c r="B176" s="299" t="s">
        <v>253</v>
      </c>
      <c r="C176" s="31" t="s">
        <v>156</v>
      </c>
      <c r="D176" s="30" t="s">
        <v>254</v>
      </c>
      <c r="E176" s="30"/>
      <c r="F176" s="98">
        <f t="shared" si="30"/>
        <v>0</v>
      </c>
      <c r="G176" s="98">
        <f t="shared" si="30"/>
        <v>0</v>
      </c>
      <c r="H176" s="98">
        <f t="shared" si="30"/>
        <v>0</v>
      </c>
    </row>
    <row r="177" spans="1:8" ht="15" customHeight="1" hidden="1">
      <c r="A177" s="32"/>
      <c r="B177" s="299" t="s">
        <v>152</v>
      </c>
      <c r="C177" s="31" t="s">
        <v>156</v>
      </c>
      <c r="D177" s="30" t="s">
        <v>254</v>
      </c>
      <c r="E177" s="30" t="s">
        <v>153</v>
      </c>
      <c r="F177" s="98">
        <v>0</v>
      </c>
      <c r="G177" s="98">
        <v>0</v>
      </c>
      <c r="H177" s="98">
        <v>0</v>
      </c>
    </row>
    <row r="178" spans="1:8" ht="30" customHeight="1" hidden="1">
      <c r="A178" s="266"/>
      <c r="B178" s="321" t="s">
        <v>493</v>
      </c>
      <c r="C178" s="262" t="s">
        <v>369</v>
      </c>
      <c r="D178" s="261"/>
      <c r="E178" s="261"/>
      <c r="F178" s="319">
        <f aca="true" t="shared" si="31" ref="F178:H180">F179</f>
        <v>0</v>
      </c>
      <c r="G178" s="319">
        <f t="shared" si="31"/>
        <v>0</v>
      </c>
      <c r="H178" s="319">
        <f t="shared" si="31"/>
        <v>0</v>
      </c>
    </row>
    <row r="179" spans="1:8" ht="15" customHeight="1" hidden="1">
      <c r="A179" s="32"/>
      <c r="B179" s="299" t="s">
        <v>99</v>
      </c>
      <c r="C179" s="31" t="s">
        <v>369</v>
      </c>
      <c r="D179" s="30" t="s">
        <v>100</v>
      </c>
      <c r="E179" s="30"/>
      <c r="F179" s="98">
        <f t="shared" si="31"/>
        <v>0</v>
      </c>
      <c r="G179" s="98">
        <f t="shared" si="31"/>
        <v>0</v>
      </c>
      <c r="H179" s="98">
        <f t="shared" si="31"/>
        <v>0</v>
      </c>
    </row>
    <row r="180" spans="1:8" ht="45" customHeight="1" hidden="1">
      <c r="A180" s="32"/>
      <c r="B180" s="299" t="s">
        <v>154</v>
      </c>
      <c r="C180" s="31" t="s">
        <v>369</v>
      </c>
      <c r="D180" s="30" t="s">
        <v>18</v>
      </c>
      <c r="E180" s="30"/>
      <c r="F180" s="98">
        <f t="shared" si="31"/>
        <v>0</v>
      </c>
      <c r="G180" s="98">
        <f t="shared" si="31"/>
        <v>0</v>
      </c>
      <c r="H180" s="98">
        <f t="shared" si="31"/>
        <v>0</v>
      </c>
    </row>
    <row r="181" spans="1:8" ht="15" customHeight="1" hidden="1">
      <c r="A181" s="32"/>
      <c r="B181" s="299" t="s">
        <v>152</v>
      </c>
      <c r="C181" s="31" t="s">
        <v>369</v>
      </c>
      <c r="D181" s="30" t="s">
        <v>18</v>
      </c>
      <c r="E181" s="30" t="s">
        <v>153</v>
      </c>
      <c r="F181" s="98">
        <v>0</v>
      </c>
      <c r="G181" s="98">
        <v>0</v>
      </c>
      <c r="H181" s="98">
        <v>0</v>
      </c>
    </row>
    <row r="182" spans="1:8" ht="45" customHeight="1">
      <c r="A182" s="266"/>
      <c r="B182" s="321" t="s">
        <v>150</v>
      </c>
      <c r="C182" s="262" t="s">
        <v>473</v>
      </c>
      <c r="D182" s="261"/>
      <c r="E182" s="261"/>
      <c r="F182" s="319">
        <f aca="true" t="shared" si="32" ref="F182:H184">F183</f>
        <v>484.74</v>
      </c>
      <c r="G182" s="319">
        <f t="shared" si="32"/>
        <v>0</v>
      </c>
      <c r="H182" s="319">
        <f t="shared" si="32"/>
        <v>0</v>
      </c>
    </row>
    <row r="183" spans="1:8" ht="30" customHeight="1">
      <c r="A183" s="32"/>
      <c r="B183" s="302" t="s">
        <v>67</v>
      </c>
      <c r="C183" s="31" t="s">
        <v>473</v>
      </c>
      <c r="D183" s="31">
        <v>400</v>
      </c>
      <c r="E183" s="30"/>
      <c r="F183" s="98">
        <f t="shared" si="32"/>
        <v>484.74</v>
      </c>
      <c r="G183" s="98">
        <f t="shared" si="32"/>
        <v>0</v>
      </c>
      <c r="H183" s="98">
        <f t="shared" si="32"/>
        <v>0</v>
      </c>
    </row>
    <row r="184" spans="1:8" ht="15" customHeight="1">
      <c r="A184" s="32"/>
      <c r="B184" s="300" t="s">
        <v>68</v>
      </c>
      <c r="C184" s="31" t="s">
        <v>473</v>
      </c>
      <c r="D184" s="31">
        <v>410</v>
      </c>
      <c r="E184" s="30"/>
      <c r="F184" s="98">
        <f t="shared" si="32"/>
        <v>484.74</v>
      </c>
      <c r="G184" s="98">
        <f t="shared" si="32"/>
        <v>0</v>
      </c>
      <c r="H184" s="98">
        <f t="shared" si="32"/>
        <v>0</v>
      </c>
    </row>
    <row r="185" spans="1:8" ht="15" customHeight="1">
      <c r="A185" s="32"/>
      <c r="B185" s="299" t="s">
        <v>152</v>
      </c>
      <c r="C185" s="31" t="s">
        <v>473</v>
      </c>
      <c r="D185" s="31">
        <v>410</v>
      </c>
      <c r="E185" s="30" t="s">
        <v>153</v>
      </c>
      <c r="F185" s="98">
        <f>484.74</f>
        <v>484.74</v>
      </c>
      <c r="G185" s="98">
        <v>0</v>
      </c>
      <c r="H185" s="98">
        <v>0</v>
      </c>
    </row>
    <row r="186" spans="1:8" ht="30" customHeight="1">
      <c r="A186" s="99"/>
      <c r="B186" s="301" t="s">
        <v>157</v>
      </c>
      <c r="C186" s="101" t="s">
        <v>158</v>
      </c>
      <c r="D186" s="101"/>
      <c r="E186" s="101"/>
      <c r="F186" s="107">
        <f>F187</f>
        <v>200</v>
      </c>
      <c r="G186" s="107">
        <f>G187</f>
        <v>400</v>
      </c>
      <c r="H186" s="107">
        <f>H187</f>
        <v>400</v>
      </c>
    </row>
    <row r="187" spans="1:8" ht="15" customHeight="1">
      <c r="A187" s="103"/>
      <c r="B187" s="298" t="s">
        <v>159</v>
      </c>
      <c r="C187" s="104" t="s">
        <v>160</v>
      </c>
      <c r="D187" s="104"/>
      <c r="E187" s="104"/>
      <c r="F187" s="108">
        <f>F188+F195+F199+F203</f>
        <v>200</v>
      </c>
      <c r="G187" s="108">
        <f>G188+G195+G199+G203</f>
        <v>400</v>
      </c>
      <c r="H187" s="108">
        <f>H188+H195+H199+H203</f>
        <v>400</v>
      </c>
    </row>
    <row r="188" spans="1:8" ht="30" customHeight="1" hidden="1">
      <c r="A188" s="266"/>
      <c r="B188" s="317" t="s">
        <v>161</v>
      </c>
      <c r="C188" s="262" t="s">
        <v>162</v>
      </c>
      <c r="D188" s="261"/>
      <c r="E188" s="261"/>
      <c r="F188" s="319">
        <f>F189+F192</f>
        <v>0</v>
      </c>
      <c r="G188" s="319">
        <f>G189+G192</f>
        <v>0</v>
      </c>
      <c r="H188" s="319">
        <f>H189+H192</f>
        <v>0</v>
      </c>
    </row>
    <row r="189" spans="1:8" ht="30" customHeight="1" hidden="1">
      <c r="A189" s="32"/>
      <c r="B189" s="304" t="s">
        <v>59</v>
      </c>
      <c r="C189" s="31" t="s">
        <v>162</v>
      </c>
      <c r="D189" s="30" t="s">
        <v>78</v>
      </c>
      <c r="E189" s="30"/>
      <c r="F189" s="98">
        <f aca="true" t="shared" si="33" ref="F189:H190">F190</f>
        <v>0</v>
      </c>
      <c r="G189" s="98">
        <f t="shared" si="33"/>
        <v>0</v>
      </c>
      <c r="H189" s="98">
        <f t="shared" si="33"/>
        <v>0</v>
      </c>
    </row>
    <row r="190" spans="1:8" ht="30" customHeight="1" hidden="1">
      <c r="A190" s="32"/>
      <c r="B190" s="297" t="s">
        <v>60</v>
      </c>
      <c r="C190" s="31" t="s">
        <v>162</v>
      </c>
      <c r="D190" s="30" t="s">
        <v>61</v>
      </c>
      <c r="E190" s="30"/>
      <c r="F190" s="98">
        <f t="shared" si="33"/>
        <v>0</v>
      </c>
      <c r="G190" s="98">
        <f t="shared" si="33"/>
        <v>0</v>
      </c>
      <c r="H190" s="98">
        <f t="shared" si="33"/>
        <v>0</v>
      </c>
    </row>
    <row r="191" spans="1:8" ht="15" customHeight="1" hidden="1">
      <c r="A191" s="32"/>
      <c r="B191" s="299" t="s">
        <v>152</v>
      </c>
      <c r="C191" s="31" t="s">
        <v>162</v>
      </c>
      <c r="D191" s="30" t="s">
        <v>61</v>
      </c>
      <c r="E191" s="30" t="s">
        <v>153</v>
      </c>
      <c r="F191" s="98">
        <v>0</v>
      </c>
      <c r="G191" s="98">
        <v>0</v>
      </c>
      <c r="H191" s="98">
        <v>0</v>
      </c>
    </row>
    <row r="192" spans="1:8" ht="30" customHeight="1" hidden="1">
      <c r="A192" s="32"/>
      <c r="B192" s="299" t="s">
        <v>67</v>
      </c>
      <c r="C192" s="31" t="s">
        <v>162</v>
      </c>
      <c r="D192" s="30" t="s">
        <v>72</v>
      </c>
      <c r="E192" s="30"/>
      <c r="F192" s="98">
        <f aca="true" t="shared" si="34" ref="F192:H193">F193</f>
        <v>0</v>
      </c>
      <c r="G192" s="98">
        <f t="shared" si="34"/>
        <v>0</v>
      </c>
      <c r="H192" s="98">
        <f t="shared" si="34"/>
        <v>0</v>
      </c>
    </row>
    <row r="193" spans="1:8" ht="15" customHeight="1" hidden="1">
      <c r="A193" s="32"/>
      <c r="B193" s="299" t="s">
        <v>68</v>
      </c>
      <c r="C193" s="31" t="s">
        <v>162</v>
      </c>
      <c r="D193" s="30" t="s">
        <v>69</v>
      </c>
      <c r="E193" s="30"/>
      <c r="F193" s="98">
        <f t="shared" si="34"/>
        <v>0</v>
      </c>
      <c r="G193" s="98">
        <f t="shared" si="34"/>
        <v>0</v>
      </c>
      <c r="H193" s="98">
        <f t="shared" si="34"/>
        <v>0</v>
      </c>
    </row>
    <row r="194" spans="1:8" ht="15" customHeight="1" hidden="1">
      <c r="A194" s="32"/>
      <c r="B194" s="299" t="s">
        <v>152</v>
      </c>
      <c r="C194" s="31" t="s">
        <v>162</v>
      </c>
      <c r="D194" s="30" t="s">
        <v>69</v>
      </c>
      <c r="E194" s="30" t="s">
        <v>153</v>
      </c>
      <c r="F194" s="98">
        <v>0</v>
      </c>
      <c r="G194" s="98">
        <v>0</v>
      </c>
      <c r="H194" s="98">
        <v>0</v>
      </c>
    </row>
    <row r="195" spans="1:8" ht="30" customHeight="1">
      <c r="A195" s="266"/>
      <c r="B195" s="317" t="s">
        <v>163</v>
      </c>
      <c r="C195" s="262" t="s">
        <v>164</v>
      </c>
      <c r="D195" s="261"/>
      <c r="E195" s="261"/>
      <c r="F195" s="319">
        <f>F197</f>
        <v>200</v>
      </c>
      <c r="G195" s="319">
        <f>G197</f>
        <v>400</v>
      </c>
      <c r="H195" s="319">
        <f>H197</f>
        <v>400</v>
      </c>
    </row>
    <row r="196" spans="1:8" ht="30" customHeight="1">
      <c r="A196" s="32"/>
      <c r="B196" s="304" t="s">
        <v>59</v>
      </c>
      <c r="C196" s="31" t="s">
        <v>164</v>
      </c>
      <c r="D196" s="30" t="s">
        <v>78</v>
      </c>
      <c r="E196" s="30"/>
      <c r="F196" s="98">
        <f aca="true" t="shared" si="35" ref="F196:H197">F197</f>
        <v>200</v>
      </c>
      <c r="G196" s="98">
        <f t="shared" si="35"/>
        <v>400</v>
      </c>
      <c r="H196" s="98">
        <f t="shared" si="35"/>
        <v>400</v>
      </c>
    </row>
    <row r="197" spans="1:8" ht="30" customHeight="1">
      <c r="A197" s="32"/>
      <c r="B197" s="297" t="s">
        <v>60</v>
      </c>
      <c r="C197" s="31" t="s">
        <v>164</v>
      </c>
      <c r="D197" s="30" t="s">
        <v>61</v>
      </c>
      <c r="E197" s="30"/>
      <c r="F197" s="98">
        <f t="shared" si="35"/>
        <v>200</v>
      </c>
      <c r="G197" s="98">
        <f t="shared" si="35"/>
        <v>400</v>
      </c>
      <c r="H197" s="98">
        <f t="shared" si="35"/>
        <v>400</v>
      </c>
    </row>
    <row r="198" spans="1:8" ht="15" customHeight="1">
      <c r="A198" s="32"/>
      <c r="B198" s="299" t="s">
        <v>152</v>
      </c>
      <c r="C198" s="31" t="s">
        <v>164</v>
      </c>
      <c r="D198" s="30" t="s">
        <v>61</v>
      </c>
      <c r="E198" s="30" t="s">
        <v>153</v>
      </c>
      <c r="F198" s="98">
        <f>200+200-100-100</f>
        <v>200</v>
      </c>
      <c r="G198" s="98">
        <f>200+200</f>
        <v>400</v>
      </c>
      <c r="H198" s="98">
        <f>200+200</f>
        <v>400</v>
      </c>
    </row>
    <row r="199" spans="1:8" s="82" customFormat="1" ht="30" customHeight="1" hidden="1">
      <c r="A199" s="266"/>
      <c r="B199" s="317" t="s">
        <v>494</v>
      </c>
      <c r="C199" s="262" t="s">
        <v>370</v>
      </c>
      <c r="D199" s="261"/>
      <c r="E199" s="261"/>
      <c r="F199" s="319">
        <f aca="true" t="shared" si="36" ref="F199:H201">F200</f>
        <v>0</v>
      </c>
      <c r="G199" s="319">
        <f t="shared" si="36"/>
        <v>0</v>
      </c>
      <c r="H199" s="319">
        <f t="shared" si="36"/>
        <v>0</v>
      </c>
    </row>
    <row r="200" spans="1:8" s="82" customFormat="1" ht="30" customHeight="1" hidden="1">
      <c r="A200" s="32"/>
      <c r="B200" s="299" t="s">
        <v>67</v>
      </c>
      <c r="C200" s="31" t="s">
        <v>370</v>
      </c>
      <c r="D200" s="30" t="s">
        <v>72</v>
      </c>
      <c r="E200" s="30"/>
      <c r="F200" s="98">
        <f t="shared" si="36"/>
        <v>0</v>
      </c>
      <c r="G200" s="98">
        <f t="shared" si="36"/>
        <v>0</v>
      </c>
      <c r="H200" s="98">
        <f t="shared" si="36"/>
        <v>0</v>
      </c>
    </row>
    <row r="201" spans="1:8" s="82" customFormat="1" ht="15" customHeight="1" hidden="1">
      <c r="A201" s="32"/>
      <c r="B201" s="299" t="s">
        <v>68</v>
      </c>
      <c r="C201" s="31" t="s">
        <v>370</v>
      </c>
      <c r="D201" s="30" t="s">
        <v>69</v>
      </c>
      <c r="E201" s="30"/>
      <c r="F201" s="98">
        <f t="shared" si="36"/>
        <v>0</v>
      </c>
      <c r="G201" s="98">
        <f t="shared" si="36"/>
        <v>0</v>
      </c>
      <c r="H201" s="98">
        <f t="shared" si="36"/>
        <v>0</v>
      </c>
    </row>
    <row r="202" spans="1:8" s="82" customFormat="1" ht="15" customHeight="1" hidden="1">
      <c r="A202" s="32"/>
      <c r="B202" s="299" t="s">
        <v>152</v>
      </c>
      <c r="C202" s="31" t="s">
        <v>370</v>
      </c>
      <c r="D202" s="30" t="s">
        <v>69</v>
      </c>
      <c r="E202" s="30" t="s">
        <v>153</v>
      </c>
      <c r="F202" s="98"/>
      <c r="G202" s="98"/>
      <c r="H202" s="98"/>
    </row>
    <row r="203" spans="1:8" s="82" customFormat="1" ht="30" customHeight="1" hidden="1">
      <c r="A203" s="266"/>
      <c r="B203" s="317" t="s">
        <v>372</v>
      </c>
      <c r="C203" s="262" t="s">
        <v>371</v>
      </c>
      <c r="D203" s="261"/>
      <c r="E203" s="261"/>
      <c r="F203" s="319">
        <f aca="true" t="shared" si="37" ref="F203:H205">F204</f>
        <v>0</v>
      </c>
      <c r="G203" s="319">
        <f t="shared" si="37"/>
        <v>0</v>
      </c>
      <c r="H203" s="319">
        <f t="shared" si="37"/>
        <v>0</v>
      </c>
    </row>
    <row r="204" spans="1:8" s="82" customFormat="1" ht="30" customHeight="1" hidden="1">
      <c r="A204" s="32"/>
      <c r="B204" s="304" t="s">
        <v>59</v>
      </c>
      <c r="C204" s="31" t="s">
        <v>371</v>
      </c>
      <c r="D204" s="30" t="s">
        <v>78</v>
      </c>
      <c r="E204" s="30"/>
      <c r="F204" s="98">
        <f t="shared" si="37"/>
        <v>0</v>
      </c>
      <c r="G204" s="98">
        <f t="shared" si="37"/>
        <v>0</v>
      </c>
      <c r="H204" s="98">
        <f t="shared" si="37"/>
        <v>0</v>
      </c>
    </row>
    <row r="205" spans="1:8" s="82" customFormat="1" ht="30" customHeight="1" hidden="1">
      <c r="A205" s="32"/>
      <c r="B205" s="297" t="s">
        <v>60</v>
      </c>
      <c r="C205" s="31" t="s">
        <v>371</v>
      </c>
      <c r="D205" s="30" t="s">
        <v>61</v>
      </c>
      <c r="E205" s="30"/>
      <c r="F205" s="98">
        <f t="shared" si="37"/>
        <v>0</v>
      </c>
      <c r="G205" s="98">
        <f t="shared" si="37"/>
        <v>0</v>
      </c>
      <c r="H205" s="98">
        <f t="shared" si="37"/>
        <v>0</v>
      </c>
    </row>
    <row r="206" spans="1:8" s="82" customFormat="1" ht="15" customHeight="1" hidden="1">
      <c r="A206" s="32"/>
      <c r="B206" s="299" t="s">
        <v>152</v>
      </c>
      <c r="C206" s="31" t="s">
        <v>371</v>
      </c>
      <c r="D206" s="30" t="s">
        <v>61</v>
      </c>
      <c r="E206" s="30" t="s">
        <v>153</v>
      </c>
      <c r="F206" s="98">
        <v>0</v>
      </c>
      <c r="G206" s="98">
        <v>0</v>
      </c>
      <c r="H206" s="98">
        <v>0</v>
      </c>
    </row>
    <row r="207" spans="1:8" s="82" customFormat="1" ht="15" customHeight="1">
      <c r="A207" s="146"/>
      <c r="B207" s="311" t="s">
        <v>395</v>
      </c>
      <c r="C207" s="147" t="s">
        <v>400</v>
      </c>
      <c r="D207" s="148"/>
      <c r="E207" s="148"/>
      <c r="F207" s="149">
        <f aca="true" t="shared" si="38" ref="F207:H211">F208</f>
        <v>200</v>
      </c>
      <c r="G207" s="149">
        <f t="shared" si="38"/>
        <v>400</v>
      </c>
      <c r="H207" s="149">
        <f t="shared" si="38"/>
        <v>400</v>
      </c>
    </row>
    <row r="208" spans="1:8" s="82" customFormat="1" ht="15" customHeight="1">
      <c r="A208" s="150"/>
      <c r="B208" s="312" t="s">
        <v>396</v>
      </c>
      <c r="C208" s="151" t="s">
        <v>399</v>
      </c>
      <c r="D208" s="141"/>
      <c r="E208" s="141"/>
      <c r="F208" s="142">
        <f>F209</f>
        <v>200</v>
      </c>
      <c r="G208" s="142">
        <f>G209</f>
        <v>400</v>
      </c>
      <c r="H208" s="142">
        <f>H209</f>
        <v>400</v>
      </c>
    </row>
    <row r="209" spans="1:8" s="82" customFormat="1" ht="30" customHeight="1">
      <c r="A209" s="266"/>
      <c r="B209" s="317" t="s">
        <v>397</v>
      </c>
      <c r="C209" s="262" t="s">
        <v>398</v>
      </c>
      <c r="D209" s="261"/>
      <c r="E209" s="261"/>
      <c r="F209" s="319">
        <f t="shared" si="38"/>
        <v>200</v>
      </c>
      <c r="G209" s="319">
        <f t="shared" si="38"/>
        <v>400</v>
      </c>
      <c r="H209" s="319">
        <f t="shared" si="38"/>
        <v>400</v>
      </c>
    </row>
    <row r="210" spans="1:8" s="82" customFormat="1" ht="30" customHeight="1">
      <c r="A210" s="32"/>
      <c r="B210" s="304" t="s">
        <v>59</v>
      </c>
      <c r="C210" s="31" t="s">
        <v>398</v>
      </c>
      <c r="D210" s="30" t="s">
        <v>78</v>
      </c>
      <c r="E210" s="30"/>
      <c r="F210" s="98">
        <f t="shared" si="38"/>
        <v>200</v>
      </c>
      <c r="G210" s="98">
        <f t="shared" si="38"/>
        <v>400</v>
      </c>
      <c r="H210" s="98">
        <f t="shared" si="38"/>
        <v>400</v>
      </c>
    </row>
    <row r="211" spans="1:8" s="82" customFormat="1" ht="30" customHeight="1">
      <c r="A211" s="32"/>
      <c r="B211" s="297" t="s">
        <v>60</v>
      </c>
      <c r="C211" s="31" t="s">
        <v>398</v>
      </c>
      <c r="D211" s="30" t="s">
        <v>61</v>
      </c>
      <c r="E211" s="30"/>
      <c r="F211" s="98">
        <f t="shared" si="38"/>
        <v>200</v>
      </c>
      <c r="G211" s="98">
        <f t="shared" si="38"/>
        <v>400</v>
      </c>
      <c r="H211" s="98">
        <f t="shared" si="38"/>
        <v>400</v>
      </c>
    </row>
    <row r="212" spans="1:8" s="82" customFormat="1" ht="15" customHeight="1">
      <c r="A212" s="32"/>
      <c r="B212" s="299" t="s">
        <v>152</v>
      </c>
      <c r="C212" s="31" t="s">
        <v>398</v>
      </c>
      <c r="D212" s="30" t="s">
        <v>61</v>
      </c>
      <c r="E212" s="30" t="s">
        <v>153</v>
      </c>
      <c r="F212" s="98">
        <f>200+200-100-100</f>
        <v>200</v>
      </c>
      <c r="G212" s="98">
        <f>200+200</f>
        <v>400</v>
      </c>
      <c r="H212" s="98">
        <f>200+200</f>
        <v>400</v>
      </c>
    </row>
    <row r="213" spans="1:8" s="83" customFormat="1" ht="45" customHeight="1">
      <c r="A213" s="99"/>
      <c r="B213" s="301" t="s">
        <v>165</v>
      </c>
      <c r="C213" s="101" t="s">
        <v>166</v>
      </c>
      <c r="D213" s="100"/>
      <c r="E213" s="100"/>
      <c r="F213" s="107">
        <f>F214</f>
        <v>8900</v>
      </c>
      <c r="G213" s="107">
        <f>G214</f>
        <v>7364</v>
      </c>
      <c r="H213" s="107">
        <f>H214</f>
        <v>5579</v>
      </c>
    </row>
    <row r="214" spans="1:8" s="83" customFormat="1" ht="15" customHeight="1">
      <c r="A214" s="103"/>
      <c r="B214" s="298" t="s">
        <v>167</v>
      </c>
      <c r="C214" s="104" t="s">
        <v>168</v>
      </c>
      <c r="D214" s="94"/>
      <c r="E214" s="94"/>
      <c r="F214" s="108">
        <f>F215+F219</f>
        <v>8900</v>
      </c>
      <c r="G214" s="108">
        <f>G215+G219</f>
        <v>7364</v>
      </c>
      <c r="H214" s="108">
        <f>H215+H219</f>
        <v>5579</v>
      </c>
    </row>
    <row r="215" spans="1:8" ht="30" customHeight="1">
      <c r="A215" s="266"/>
      <c r="B215" s="321" t="s">
        <v>169</v>
      </c>
      <c r="C215" s="262" t="s">
        <v>170</v>
      </c>
      <c r="D215" s="261"/>
      <c r="E215" s="261"/>
      <c r="F215" s="319">
        <f aca="true" t="shared" si="39" ref="F215:H217">F216</f>
        <v>8900</v>
      </c>
      <c r="G215" s="319">
        <f t="shared" si="39"/>
        <v>7364</v>
      </c>
      <c r="H215" s="319">
        <f t="shared" si="39"/>
        <v>5579</v>
      </c>
    </row>
    <row r="216" spans="1:8" ht="30" customHeight="1">
      <c r="A216" s="32"/>
      <c r="B216" s="304" t="s">
        <v>59</v>
      </c>
      <c r="C216" s="31" t="s">
        <v>170</v>
      </c>
      <c r="D216" s="30" t="s">
        <v>78</v>
      </c>
      <c r="E216" s="30"/>
      <c r="F216" s="98">
        <f t="shared" si="39"/>
        <v>8900</v>
      </c>
      <c r="G216" s="98">
        <f t="shared" si="39"/>
        <v>7364</v>
      </c>
      <c r="H216" s="98">
        <f t="shared" si="39"/>
        <v>5579</v>
      </c>
    </row>
    <row r="217" spans="1:8" ht="30" customHeight="1">
      <c r="A217" s="32"/>
      <c r="B217" s="297" t="s">
        <v>60</v>
      </c>
      <c r="C217" s="31" t="s">
        <v>170</v>
      </c>
      <c r="D217" s="30" t="s">
        <v>61</v>
      </c>
      <c r="E217" s="30"/>
      <c r="F217" s="98">
        <f t="shared" si="39"/>
        <v>8900</v>
      </c>
      <c r="G217" s="98">
        <f t="shared" si="39"/>
        <v>7364</v>
      </c>
      <c r="H217" s="98">
        <f t="shared" si="39"/>
        <v>5579</v>
      </c>
    </row>
    <row r="218" spans="1:8" s="82" customFormat="1" ht="15" customHeight="1">
      <c r="A218" s="32"/>
      <c r="B218" s="297" t="s">
        <v>143</v>
      </c>
      <c r="C218" s="31" t="s">
        <v>170</v>
      </c>
      <c r="D218" s="30" t="s">
        <v>61</v>
      </c>
      <c r="E218" s="30" t="s">
        <v>144</v>
      </c>
      <c r="F218" s="98">
        <f>8000+600+500+100+100-400</f>
        <v>8900</v>
      </c>
      <c r="G218" s="98">
        <f>8000+600+500+100+100-1936</f>
        <v>7364</v>
      </c>
      <c r="H218" s="98">
        <f>8000+600+500+100+100-3721</f>
        <v>5579</v>
      </c>
    </row>
    <row r="219" spans="1:8" s="82" customFormat="1" ht="45" customHeight="1" hidden="1">
      <c r="A219" s="266"/>
      <c r="B219" s="327" t="s">
        <v>495</v>
      </c>
      <c r="C219" s="262" t="s">
        <v>171</v>
      </c>
      <c r="D219" s="261"/>
      <c r="E219" s="261"/>
      <c r="F219" s="319">
        <f aca="true" t="shared" si="40" ref="F219:H221">F220</f>
        <v>0</v>
      </c>
      <c r="G219" s="319">
        <f t="shared" si="40"/>
        <v>0</v>
      </c>
      <c r="H219" s="319">
        <f t="shared" si="40"/>
        <v>0</v>
      </c>
    </row>
    <row r="220" spans="1:8" s="82" customFormat="1" ht="30" customHeight="1" hidden="1">
      <c r="A220" s="32"/>
      <c r="B220" s="304" t="s">
        <v>59</v>
      </c>
      <c r="C220" s="31" t="s">
        <v>171</v>
      </c>
      <c r="D220" s="30" t="s">
        <v>78</v>
      </c>
      <c r="E220" s="30"/>
      <c r="F220" s="98">
        <f t="shared" si="40"/>
        <v>0</v>
      </c>
      <c r="G220" s="98">
        <f t="shared" si="40"/>
        <v>0</v>
      </c>
      <c r="H220" s="98">
        <f t="shared" si="40"/>
        <v>0</v>
      </c>
    </row>
    <row r="221" spans="1:8" s="82" customFormat="1" ht="30" customHeight="1" hidden="1">
      <c r="A221" s="32"/>
      <c r="B221" s="297" t="s">
        <v>60</v>
      </c>
      <c r="C221" s="31" t="s">
        <v>171</v>
      </c>
      <c r="D221" s="30" t="s">
        <v>61</v>
      </c>
      <c r="E221" s="30"/>
      <c r="F221" s="98">
        <f t="shared" si="40"/>
        <v>0</v>
      </c>
      <c r="G221" s="98">
        <f t="shared" si="40"/>
        <v>0</v>
      </c>
      <c r="H221" s="98">
        <f t="shared" si="40"/>
        <v>0</v>
      </c>
    </row>
    <row r="222" spans="1:8" s="82" customFormat="1" ht="15" customHeight="1" hidden="1">
      <c r="A222" s="32"/>
      <c r="B222" s="297" t="s">
        <v>143</v>
      </c>
      <c r="C222" s="31" t="s">
        <v>171</v>
      </c>
      <c r="D222" s="30" t="s">
        <v>61</v>
      </c>
      <c r="E222" s="30" t="s">
        <v>144</v>
      </c>
      <c r="F222" s="98">
        <v>0</v>
      </c>
      <c r="G222" s="98">
        <v>0</v>
      </c>
      <c r="H222" s="98">
        <v>0</v>
      </c>
    </row>
    <row r="223" spans="1:8" s="82" customFormat="1" ht="60" customHeight="1">
      <c r="A223" s="89">
        <v>10</v>
      </c>
      <c r="B223" s="314" t="s">
        <v>415</v>
      </c>
      <c r="C223" s="160" t="s">
        <v>419</v>
      </c>
      <c r="D223" s="158"/>
      <c r="E223" s="158"/>
      <c r="F223" s="159">
        <f aca="true" t="shared" si="41" ref="F223:H224">F224</f>
        <v>360</v>
      </c>
      <c r="G223" s="159">
        <f t="shared" si="41"/>
        <v>370</v>
      </c>
      <c r="H223" s="159">
        <f t="shared" si="41"/>
        <v>380</v>
      </c>
    </row>
    <row r="224" spans="1:8" s="82" customFormat="1" ht="30" customHeight="1">
      <c r="A224" s="150"/>
      <c r="B224" s="315" t="s">
        <v>416</v>
      </c>
      <c r="C224" s="151" t="s">
        <v>418</v>
      </c>
      <c r="D224" s="141"/>
      <c r="E224" s="141"/>
      <c r="F224" s="142">
        <f t="shared" si="41"/>
        <v>360</v>
      </c>
      <c r="G224" s="142">
        <f t="shared" si="41"/>
        <v>370</v>
      </c>
      <c r="H224" s="142">
        <f t="shared" si="41"/>
        <v>380</v>
      </c>
    </row>
    <row r="225" spans="1:8" s="82" customFormat="1" ht="60" customHeight="1">
      <c r="A225" s="266"/>
      <c r="B225" s="317" t="s">
        <v>496</v>
      </c>
      <c r="C225" s="262" t="s">
        <v>417</v>
      </c>
      <c r="D225" s="261"/>
      <c r="E225" s="261"/>
      <c r="F225" s="319">
        <f aca="true" t="shared" si="42" ref="F225:H226">F226</f>
        <v>360</v>
      </c>
      <c r="G225" s="319">
        <f t="shared" si="42"/>
        <v>370</v>
      </c>
      <c r="H225" s="319">
        <f t="shared" si="42"/>
        <v>380</v>
      </c>
    </row>
    <row r="226" spans="1:8" s="82" customFormat="1" ht="30" customHeight="1">
      <c r="A226" s="32"/>
      <c r="B226" s="304" t="s">
        <v>59</v>
      </c>
      <c r="C226" s="31" t="s">
        <v>417</v>
      </c>
      <c r="D226" s="30" t="s">
        <v>78</v>
      </c>
      <c r="E226" s="30"/>
      <c r="F226" s="98">
        <f t="shared" si="42"/>
        <v>360</v>
      </c>
      <c r="G226" s="98">
        <f t="shared" si="42"/>
        <v>370</v>
      </c>
      <c r="H226" s="98">
        <f t="shared" si="42"/>
        <v>380</v>
      </c>
    </row>
    <row r="227" spans="1:8" s="82" customFormat="1" ht="30" customHeight="1">
      <c r="A227" s="32"/>
      <c r="B227" s="297" t="s">
        <v>60</v>
      </c>
      <c r="C227" s="31" t="s">
        <v>417</v>
      </c>
      <c r="D227" s="30" t="s">
        <v>61</v>
      </c>
      <c r="E227" s="30"/>
      <c r="F227" s="98">
        <f>F228+F229</f>
        <v>360</v>
      </c>
      <c r="G227" s="98">
        <f>G228+G229</f>
        <v>370</v>
      </c>
      <c r="H227" s="98">
        <f>H228+H229</f>
        <v>380</v>
      </c>
    </row>
    <row r="228" spans="1:8" s="82" customFormat="1" ht="15" customHeight="1">
      <c r="A228" s="32"/>
      <c r="B228" s="297" t="s">
        <v>133</v>
      </c>
      <c r="C228" s="31" t="s">
        <v>417</v>
      </c>
      <c r="D228" s="30" t="s">
        <v>61</v>
      </c>
      <c r="E228" s="30" t="s">
        <v>134</v>
      </c>
      <c r="F228" s="98">
        <v>360</v>
      </c>
      <c r="G228" s="98">
        <v>370</v>
      </c>
      <c r="H228" s="98">
        <v>380</v>
      </c>
    </row>
    <row r="229" spans="1:8" s="82" customFormat="1" ht="15" customHeight="1" hidden="1">
      <c r="A229" s="32"/>
      <c r="B229" s="297" t="s">
        <v>143</v>
      </c>
      <c r="C229" s="31" t="s">
        <v>417</v>
      </c>
      <c r="D229" s="30" t="s">
        <v>61</v>
      </c>
      <c r="E229" s="30" t="s">
        <v>144</v>
      </c>
      <c r="F229" s="98">
        <v>0</v>
      </c>
      <c r="G229" s="98">
        <v>0</v>
      </c>
      <c r="H229" s="98">
        <v>0</v>
      </c>
    </row>
    <row r="230" spans="1:8" s="82" customFormat="1" ht="60" customHeight="1">
      <c r="A230" s="89"/>
      <c r="B230" s="305" t="s">
        <v>701</v>
      </c>
      <c r="C230" s="90" t="s">
        <v>173</v>
      </c>
      <c r="D230" s="105"/>
      <c r="E230" s="105"/>
      <c r="F230" s="92">
        <f>F231</f>
        <v>2000</v>
      </c>
      <c r="G230" s="92">
        <f>G231</f>
        <v>200</v>
      </c>
      <c r="H230" s="92">
        <f>H231</f>
        <v>200</v>
      </c>
    </row>
    <row r="231" spans="1:8" s="82" customFormat="1" ht="30" customHeight="1">
      <c r="A231" s="93"/>
      <c r="B231" s="306" t="s">
        <v>501</v>
      </c>
      <c r="C231" s="94" t="s">
        <v>174</v>
      </c>
      <c r="D231" s="94"/>
      <c r="E231" s="94"/>
      <c r="F231" s="96">
        <f>F232+F236</f>
        <v>2000</v>
      </c>
      <c r="G231" s="96">
        <f>G232+G236</f>
        <v>200</v>
      </c>
      <c r="H231" s="96">
        <f>H232+H236</f>
        <v>200</v>
      </c>
    </row>
    <row r="232" spans="1:8" s="82" customFormat="1" ht="15" customHeight="1">
      <c r="A232" s="266"/>
      <c r="B232" s="317" t="s">
        <v>175</v>
      </c>
      <c r="C232" s="261" t="s">
        <v>176</v>
      </c>
      <c r="D232" s="261"/>
      <c r="E232" s="261"/>
      <c r="F232" s="319">
        <f>F235</f>
        <v>700</v>
      </c>
      <c r="G232" s="319">
        <f>G235</f>
        <v>200</v>
      </c>
      <c r="H232" s="319">
        <f>H235</f>
        <v>200</v>
      </c>
    </row>
    <row r="233" spans="1:8" s="82" customFormat="1" ht="30" customHeight="1">
      <c r="A233" s="32"/>
      <c r="B233" s="304" t="s">
        <v>59</v>
      </c>
      <c r="C233" s="30" t="s">
        <v>176</v>
      </c>
      <c r="D233" s="30" t="s">
        <v>78</v>
      </c>
      <c r="E233" s="30"/>
      <c r="F233" s="98">
        <f aca="true" t="shared" si="43" ref="F233:H234">F234</f>
        <v>700</v>
      </c>
      <c r="G233" s="98">
        <f t="shared" si="43"/>
        <v>200</v>
      </c>
      <c r="H233" s="98">
        <f t="shared" si="43"/>
        <v>200</v>
      </c>
    </row>
    <row r="234" spans="1:8" s="82" customFormat="1" ht="30" customHeight="1">
      <c r="A234" s="32"/>
      <c r="B234" s="297" t="s">
        <v>60</v>
      </c>
      <c r="C234" s="30" t="s">
        <v>176</v>
      </c>
      <c r="D234" s="30" t="s">
        <v>61</v>
      </c>
      <c r="E234" s="30"/>
      <c r="F234" s="98">
        <f t="shared" si="43"/>
        <v>700</v>
      </c>
      <c r="G234" s="98">
        <f t="shared" si="43"/>
        <v>200</v>
      </c>
      <c r="H234" s="98">
        <f t="shared" si="43"/>
        <v>200</v>
      </c>
    </row>
    <row r="235" spans="1:8" s="82" customFormat="1" ht="15" customHeight="1">
      <c r="A235" s="32"/>
      <c r="B235" s="297" t="s">
        <v>177</v>
      </c>
      <c r="C235" s="30" t="s">
        <v>176</v>
      </c>
      <c r="D235" s="30" t="s">
        <v>61</v>
      </c>
      <c r="E235" s="30" t="s">
        <v>178</v>
      </c>
      <c r="F235" s="98">
        <f>600+100</f>
        <v>700</v>
      </c>
      <c r="G235" s="98">
        <f>100+100</f>
        <v>200</v>
      </c>
      <c r="H235" s="98">
        <f>100+100</f>
        <v>200</v>
      </c>
    </row>
    <row r="236" spans="1:8" s="82" customFormat="1" ht="30" customHeight="1">
      <c r="A236" s="266"/>
      <c r="B236" s="317" t="s">
        <v>179</v>
      </c>
      <c r="C236" s="261" t="s">
        <v>180</v>
      </c>
      <c r="D236" s="261"/>
      <c r="E236" s="261"/>
      <c r="F236" s="319">
        <f>F237</f>
        <v>1300</v>
      </c>
      <c r="G236" s="319">
        <f aca="true" t="shared" si="44" ref="G236:H238">G237</f>
        <v>0</v>
      </c>
      <c r="H236" s="319">
        <f t="shared" si="44"/>
        <v>0</v>
      </c>
    </row>
    <row r="237" spans="1:8" s="82" customFormat="1" ht="30" customHeight="1">
      <c r="A237" s="32"/>
      <c r="B237" s="304" t="s">
        <v>59</v>
      </c>
      <c r="C237" s="30" t="s">
        <v>180</v>
      </c>
      <c r="D237" s="30" t="s">
        <v>78</v>
      </c>
      <c r="E237" s="30"/>
      <c r="F237" s="98">
        <f>F238</f>
        <v>1300</v>
      </c>
      <c r="G237" s="98">
        <f t="shared" si="44"/>
        <v>0</v>
      </c>
      <c r="H237" s="98">
        <f t="shared" si="44"/>
        <v>0</v>
      </c>
    </row>
    <row r="238" spans="1:8" s="82" customFormat="1" ht="30" customHeight="1">
      <c r="A238" s="32"/>
      <c r="B238" s="297" t="s">
        <v>60</v>
      </c>
      <c r="C238" s="30" t="s">
        <v>180</v>
      </c>
      <c r="D238" s="30" t="s">
        <v>61</v>
      </c>
      <c r="E238" s="30"/>
      <c r="F238" s="98">
        <f>F239</f>
        <v>1300</v>
      </c>
      <c r="G238" s="98">
        <f t="shared" si="44"/>
        <v>0</v>
      </c>
      <c r="H238" s="98">
        <f t="shared" si="44"/>
        <v>0</v>
      </c>
    </row>
    <row r="239" spans="1:8" s="82" customFormat="1" ht="15" customHeight="1">
      <c r="A239" s="32"/>
      <c r="B239" s="297" t="s">
        <v>177</v>
      </c>
      <c r="C239" s="30" t="s">
        <v>180</v>
      </c>
      <c r="D239" s="30" t="s">
        <v>61</v>
      </c>
      <c r="E239" s="30" t="s">
        <v>178</v>
      </c>
      <c r="F239" s="98">
        <f>300+1000</f>
        <v>1300</v>
      </c>
      <c r="G239" s="98">
        <v>0</v>
      </c>
      <c r="H239" s="98">
        <v>0</v>
      </c>
    </row>
    <row r="240" spans="1:8" s="82" customFormat="1" ht="45" customHeight="1">
      <c r="A240" s="89">
        <v>11</v>
      </c>
      <c r="B240" s="295" t="s">
        <v>439</v>
      </c>
      <c r="C240" s="118" t="s">
        <v>181</v>
      </c>
      <c r="D240" s="105"/>
      <c r="E240" s="105"/>
      <c r="F240" s="92">
        <f>F241+F247</f>
        <v>755</v>
      </c>
      <c r="G240" s="92">
        <f>G241+G247</f>
        <v>200</v>
      </c>
      <c r="H240" s="92">
        <f>H241+H247</f>
        <v>200</v>
      </c>
    </row>
    <row r="241" spans="1:8" s="82" customFormat="1" ht="30" customHeight="1">
      <c r="A241" s="99"/>
      <c r="B241" s="309" t="s">
        <v>182</v>
      </c>
      <c r="C241" s="119" t="s">
        <v>183</v>
      </c>
      <c r="D241" s="100"/>
      <c r="E241" s="100"/>
      <c r="F241" s="107">
        <f aca="true" t="shared" si="45" ref="F241:H245">F242</f>
        <v>695</v>
      </c>
      <c r="G241" s="107">
        <f t="shared" si="45"/>
        <v>200</v>
      </c>
      <c r="H241" s="107">
        <f t="shared" si="45"/>
        <v>200</v>
      </c>
    </row>
    <row r="242" spans="1:8" s="82" customFormat="1" ht="30" customHeight="1">
      <c r="A242" s="103"/>
      <c r="B242" s="306" t="s">
        <v>184</v>
      </c>
      <c r="C242" s="120" t="s">
        <v>185</v>
      </c>
      <c r="D242" s="94"/>
      <c r="E242" s="94"/>
      <c r="F242" s="108">
        <f t="shared" si="45"/>
        <v>695</v>
      </c>
      <c r="G242" s="108">
        <f t="shared" si="45"/>
        <v>200</v>
      </c>
      <c r="H242" s="108">
        <f t="shared" si="45"/>
        <v>200</v>
      </c>
    </row>
    <row r="243" spans="1:8" ht="30" customHeight="1">
      <c r="A243" s="328"/>
      <c r="B243" s="321" t="s">
        <v>186</v>
      </c>
      <c r="C243" s="270" t="s">
        <v>187</v>
      </c>
      <c r="D243" s="329"/>
      <c r="E243" s="329"/>
      <c r="F243" s="319">
        <f t="shared" si="45"/>
        <v>695</v>
      </c>
      <c r="G243" s="319">
        <f t="shared" si="45"/>
        <v>200</v>
      </c>
      <c r="H243" s="319">
        <f t="shared" si="45"/>
        <v>200</v>
      </c>
    </row>
    <row r="244" spans="1:8" ht="30" customHeight="1">
      <c r="A244" s="111"/>
      <c r="B244" s="304" t="s">
        <v>59</v>
      </c>
      <c r="C244" s="34" t="s">
        <v>187</v>
      </c>
      <c r="D244" s="30" t="s">
        <v>78</v>
      </c>
      <c r="E244" s="112"/>
      <c r="F244" s="98">
        <f t="shared" si="45"/>
        <v>695</v>
      </c>
      <c r="G244" s="98">
        <f t="shared" si="45"/>
        <v>200</v>
      </c>
      <c r="H244" s="98">
        <f t="shared" si="45"/>
        <v>200</v>
      </c>
    </row>
    <row r="245" spans="1:8" ht="30" customHeight="1">
      <c r="A245" s="32"/>
      <c r="B245" s="297" t="s">
        <v>60</v>
      </c>
      <c r="C245" s="34" t="s">
        <v>187</v>
      </c>
      <c r="D245" s="30" t="s">
        <v>61</v>
      </c>
      <c r="E245" s="30"/>
      <c r="F245" s="98">
        <f t="shared" si="45"/>
        <v>695</v>
      </c>
      <c r="G245" s="98">
        <f t="shared" si="45"/>
        <v>200</v>
      </c>
      <c r="H245" s="98">
        <f t="shared" si="45"/>
        <v>200</v>
      </c>
    </row>
    <row r="246" spans="1:8" ht="15" customHeight="1">
      <c r="A246" s="32"/>
      <c r="B246" s="297" t="s">
        <v>188</v>
      </c>
      <c r="C246" s="34" t="s">
        <v>187</v>
      </c>
      <c r="D246" s="30" t="s">
        <v>61</v>
      </c>
      <c r="E246" s="30" t="s">
        <v>189</v>
      </c>
      <c r="F246" s="98">
        <f>465+150+80</f>
        <v>695</v>
      </c>
      <c r="G246" s="98">
        <f>20+100+80</f>
        <v>200</v>
      </c>
      <c r="H246" s="98">
        <f>20+100+80</f>
        <v>200</v>
      </c>
    </row>
    <row r="247" spans="1:8" ht="45" customHeight="1">
      <c r="A247" s="99"/>
      <c r="B247" s="301" t="s">
        <v>194</v>
      </c>
      <c r="C247" s="100" t="s">
        <v>190</v>
      </c>
      <c r="D247" s="100"/>
      <c r="E247" s="100"/>
      <c r="F247" s="107">
        <f aca="true" t="shared" si="46" ref="F247:H251">F248</f>
        <v>60</v>
      </c>
      <c r="G247" s="107">
        <f t="shared" si="46"/>
        <v>0</v>
      </c>
      <c r="H247" s="107">
        <f t="shared" si="46"/>
        <v>0</v>
      </c>
    </row>
    <row r="248" spans="1:8" ht="30" customHeight="1">
      <c r="A248" s="103"/>
      <c r="B248" s="298" t="s">
        <v>195</v>
      </c>
      <c r="C248" s="94" t="s">
        <v>192</v>
      </c>
      <c r="D248" s="94"/>
      <c r="E248" s="94"/>
      <c r="F248" s="108">
        <f t="shared" si="46"/>
        <v>60</v>
      </c>
      <c r="G248" s="108">
        <f t="shared" si="46"/>
        <v>0</v>
      </c>
      <c r="H248" s="108">
        <f t="shared" si="46"/>
        <v>0</v>
      </c>
    </row>
    <row r="249" spans="1:8" ht="15" customHeight="1">
      <c r="A249" s="266"/>
      <c r="B249" s="321" t="s">
        <v>196</v>
      </c>
      <c r="C249" s="261" t="s">
        <v>445</v>
      </c>
      <c r="D249" s="261"/>
      <c r="E249" s="261"/>
      <c r="F249" s="319">
        <f t="shared" si="46"/>
        <v>60</v>
      </c>
      <c r="G249" s="319">
        <f t="shared" si="46"/>
        <v>0</v>
      </c>
      <c r="H249" s="319">
        <f t="shared" si="46"/>
        <v>0</v>
      </c>
    </row>
    <row r="250" spans="1:8" ht="30" customHeight="1">
      <c r="A250" s="32"/>
      <c r="B250" s="304" t="s">
        <v>59</v>
      </c>
      <c r="C250" s="30" t="s">
        <v>445</v>
      </c>
      <c r="D250" s="30" t="s">
        <v>78</v>
      </c>
      <c r="E250" s="30"/>
      <c r="F250" s="98">
        <f t="shared" si="46"/>
        <v>60</v>
      </c>
      <c r="G250" s="98">
        <f t="shared" si="46"/>
        <v>0</v>
      </c>
      <c r="H250" s="98">
        <f t="shared" si="46"/>
        <v>0</v>
      </c>
    </row>
    <row r="251" spans="1:8" ht="30" customHeight="1">
      <c r="A251" s="32"/>
      <c r="B251" s="297" t="s">
        <v>60</v>
      </c>
      <c r="C251" s="30" t="s">
        <v>445</v>
      </c>
      <c r="D251" s="30" t="s">
        <v>61</v>
      </c>
      <c r="E251" s="30"/>
      <c r="F251" s="98">
        <f t="shared" si="46"/>
        <v>60</v>
      </c>
      <c r="G251" s="98">
        <f t="shared" si="46"/>
        <v>0</v>
      </c>
      <c r="H251" s="98">
        <f t="shared" si="46"/>
        <v>0</v>
      </c>
    </row>
    <row r="252" spans="1:8" ht="15" customHeight="1">
      <c r="A252" s="32"/>
      <c r="B252" s="297" t="s">
        <v>97</v>
      </c>
      <c r="C252" s="30" t="s">
        <v>445</v>
      </c>
      <c r="D252" s="30" t="s">
        <v>61</v>
      </c>
      <c r="E252" s="30" t="s">
        <v>98</v>
      </c>
      <c r="F252" s="98">
        <v>60</v>
      </c>
      <c r="G252" s="98">
        <v>0</v>
      </c>
      <c r="H252" s="98">
        <v>0</v>
      </c>
    </row>
    <row r="253" spans="1:8" ht="45" customHeight="1">
      <c r="A253" s="89">
        <v>12</v>
      </c>
      <c r="B253" s="295" t="s">
        <v>700</v>
      </c>
      <c r="C253" s="91" t="s">
        <v>197</v>
      </c>
      <c r="D253" s="105"/>
      <c r="E253" s="105"/>
      <c r="F253" s="92">
        <f>F254</f>
        <v>3330</v>
      </c>
      <c r="G253" s="92">
        <f>G254</f>
        <v>5480</v>
      </c>
      <c r="H253" s="92">
        <f>H254</f>
        <v>5480</v>
      </c>
    </row>
    <row r="254" spans="1:8" ht="15" customHeight="1">
      <c r="A254" s="93"/>
      <c r="B254" s="298" t="s">
        <v>198</v>
      </c>
      <c r="C254" s="104" t="s">
        <v>199</v>
      </c>
      <c r="D254" s="94"/>
      <c r="E254" s="94"/>
      <c r="F254" s="96">
        <f>F255+F259</f>
        <v>3330</v>
      </c>
      <c r="G254" s="96">
        <f>G255+G259</f>
        <v>5480</v>
      </c>
      <c r="H254" s="96">
        <f>H255+H259</f>
        <v>5480</v>
      </c>
    </row>
    <row r="255" spans="1:8" ht="15" customHeight="1">
      <c r="A255" s="266"/>
      <c r="B255" s="317" t="s">
        <v>288</v>
      </c>
      <c r="C255" s="268" t="s">
        <v>383</v>
      </c>
      <c r="D255" s="322"/>
      <c r="E255" s="322"/>
      <c r="F255" s="319">
        <f aca="true" t="shared" si="47" ref="F255:H257">F256</f>
        <v>2250</v>
      </c>
      <c r="G255" s="319">
        <f t="shared" si="47"/>
        <v>3700</v>
      </c>
      <c r="H255" s="319">
        <f t="shared" si="47"/>
        <v>3700</v>
      </c>
    </row>
    <row r="256" spans="1:8" ht="30" customHeight="1">
      <c r="A256" s="32"/>
      <c r="B256" s="304" t="s">
        <v>59</v>
      </c>
      <c r="C256" s="33" t="s">
        <v>383</v>
      </c>
      <c r="D256" s="110">
        <v>200</v>
      </c>
      <c r="E256" s="110"/>
      <c r="F256" s="98">
        <f t="shared" si="47"/>
        <v>2250</v>
      </c>
      <c r="G256" s="98">
        <f t="shared" si="47"/>
        <v>3700</v>
      </c>
      <c r="H256" s="98">
        <f t="shared" si="47"/>
        <v>3700</v>
      </c>
    </row>
    <row r="257" spans="1:8" ht="30" customHeight="1">
      <c r="A257" s="32"/>
      <c r="B257" s="297" t="s">
        <v>60</v>
      </c>
      <c r="C257" s="33" t="s">
        <v>383</v>
      </c>
      <c r="D257" s="30" t="s">
        <v>61</v>
      </c>
      <c r="E257" s="112"/>
      <c r="F257" s="98">
        <f t="shared" si="47"/>
        <v>2250</v>
      </c>
      <c r="G257" s="98">
        <f t="shared" si="47"/>
        <v>3700</v>
      </c>
      <c r="H257" s="98">
        <f t="shared" si="47"/>
        <v>3700</v>
      </c>
    </row>
    <row r="258" spans="1:8" ht="15" customHeight="1">
      <c r="A258" s="32"/>
      <c r="B258" s="297" t="s">
        <v>143</v>
      </c>
      <c r="C258" s="33" t="s">
        <v>383</v>
      </c>
      <c r="D258" s="30" t="s">
        <v>61</v>
      </c>
      <c r="E258" s="30" t="s">
        <v>144</v>
      </c>
      <c r="F258" s="98">
        <f>600+3000+100-400-1000-50</f>
        <v>2250</v>
      </c>
      <c r="G258" s="98">
        <f>600+3000+100</f>
        <v>3700</v>
      </c>
      <c r="H258" s="98">
        <f>600+3000+100</f>
        <v>3700</v>
      </c>
    </row>
    <row r="259" spans="1:8" ht="15" customHeight="1">
      <c r="A259" s="271"/>
      <c r="B259" s="317" t="s">
        <v>200</v>
      </c>
      <c r="C259" s="268" t="s">
        <v>201</v>
      </c>
      <c r="D259" s="322"/>
      <c r="E259" s="322"/>
      <c r="F259" s="319">
        <f>F260+F263</f>
        <v>1080</v>
      </c>
      <c r="G259" s="319">
        <f>G260+G263</f>
        <v>1780</v>
      </c>
      <c r="H259" s="319">
        <f>H260+H263</f>
        <v>1780</v>
      </c>
    </row>
    <row r="260" spans="1:8" ht="30" customHeight="1">
      <c r="A260" s="109"/>
      <c r="B260" s="304" t="s">
        <v>59</v>
      </c>
      <c r="C260" s="33" t="s">
        <v>201</v>
      </c>
      <c r="D260" s="110">
        <v>200</v>
      </c>
      <c r="E260" s="110"/>
      <c r="F260" s="98">
        <f aca="true" t="shared" si="48" ref="F260:H261">F261</f>
        <v>1080</v>
      </c>
      <c r="G260" s="98">
        <f t="shared" si="48"/>
        <v>1780</v>
      </c>
      <c r="H260" s="98">
        <f t="shared" si="48"/>
        <v>1780</v>
      </c>
    </row>
    <row r="261" spans="1:8" ht="30" customHeight="1">
      <c r="A261" s="111"/>
      <c r="B261" s="297" t="s">
        <v>60</v>
      </c>
      <c r="C261" s="33" t="s">
        <v>201</v>
      </c>
      <c r="D261" s="30" t="s">
        <v>61</v>
      </c>
      <c r="E261" s="112"/>
      <c r="F261" s="98">
        <f t="shared" si="48"/>
        <v>1080</v>
      </c>
      <c r="G261" s="98">
        <f t="shared" si="48"/>
        <v>1780</v>
      </c>
      <c r="H261" s="98">
        <f t="shared" si="48"/>
        <v>1780</v>
      </c>
    </row>
    <row r="262" spans="1:8" ht="15" customHeight="1">
      <c r="A262" s="32"/>
      <c r="B262" s="297" t="s">
        <v>143</v>
      </c>
      <c r="C262" s="33" t="s">
        <v>201</v>
      </c>
      <c r="D262" s="30" t="s">
        <v>61</v>
      </c>
      <c r="E262" s="30" t="s">
        <v>144</v>
      </c>
      <c r="F262" s="98">
        <f>1000+780-700</f>
        <v>1080</v>
      </c>
      <c r="G262" s="98">
        <f>1000+780</f>
        <v>1780</v>
      </c>
      <c r="H262" s="98">
        <f>1000+780</f>
        <v>1780</v>
      </c>
    </row>
    <row r="263" spans="1:8" ht="15" customHeight="1" hidden="1">
      <c r="A263" s="32"/>
      <c r="B263" s="297" t="s">
        <v>99</v>
      </c>
      <c r="C263" s="33" t="s">
        <v>201</v>
      </c>
      <c r="D263" s="30" t="s">
        <v>100</v>
      </c>
      <c r="E263" s="30"/>
      <c r="F263" s="98">
        <f aca="true" t="shared" si="49" ref="F263:H264">F264</f>
        <v>0</v>
      </c>
      <c r="G263" s="98">
        <f t="shared" si="49"/>
        <v>0</v>
      </c>
      <c r="H263" s="98">
        <f t="shared" si="49"/>
        <v>0</v>
      </c>
    </row>
    <row r="264" spans="1:8" ht="15" customHeight="1" hidden="1">
      <c r="A264" s="32"/>
      <c r="B264" s="297" t="s">
        <v>253</v>
      </c>
      <c r="C264" s="33" t="s">
        <v>201</v>
      </c>
      <c r="D264" s="30" t="s">
        <v>254</v>
      </c>
      <c r="E264" s="30"/>
      <c r="F264" s="98">
        <f t="shared" si="49"/>
        <v>0</v>
      </c>
      <c r="G264" s="98">
        <f t="shared" si="49"/>
        <v>0</v>
      </c>
      <c r="H264" s="98">
        <f t="shared" si="49"/>
        <v>0</v>
      </c>
    </row>
    <row r="265" spans="1:8" ht="15" customHeight="1" hidden="1">
      <c r="A265" s="32"/>
      <c r="B265" s="297" t="s">
        <v>152</v>
      </c>
      <c r="C265" s="33" t="s">
        <v>201</v>
      </c>
      <c r="D265" s="30" t="s">
        <v>254</v>
      </c>
      <c r="E265" s="30" t="s">
        <v>153</v>
      </c>
      <c r="F265" s="98">
        <v>0</v>
      </c>
      <c r="G265" s="98">
        <v>0</v>
      </c>
      <c r="H265" s="98">
        <v>0</v>
      </c>
    </row>
    <row r="266" spans="1:8" ht="45" customHeight="1">
      <c r="A266" s="89">
        <v>13</v>
      </c>
      <c r="B266" s="305" t="s">
        <v>202</v>
      </c>
      <c r="C266" s="118" t="s">
        <v>203</v>
      </c>
      <c r="D266" s="105"/>
      <c r="E266" s="105"/>
      <c r="F266" s="92">
        <f aca="true" t="shared" si="50" ref="F266:H270">F267</f>
        <v>525</v>
      </c>
      <c r="G266" s="92">
        <f t="shared" si="50"/>
        <v>0</v>
      </c>
      <c r="H266" s="92">
        <f t="shared" si="50"/>
        <v>0</v>
      </c>
    </row>
    <row r="267" spans="1:8" ht="15" customHeight="1">
      <c r="A267" s="93"/>
      <c r="B267" s="298" t="s">
        <v>438</v>
      </c>
      <c r="C267" s="94" t="s">
        <v>204</v>
      </c>
      <c r="D267" s="94"/>
      <c r="E267" s="94"/>
      <c r="F267" s="96">
        <f>F268+F272</f>
        <v>525</v>
      </c>
      <c r="G267" s="96">
        <f>G268+G272</f>
        <v>0</v>
      </c>
      <c r="H267" s="96">
        <f>H268+H272</f>
        <v>0</v>
      </c>
    </row>
    <row r="268" spans="1:8" ht="15" customHeight="1">
      <c r="A268" s="266"/>
      <c r="B268" s="321" t="s">
        <v>437</v>
      </c>
      <c r="C268" s="261" t="s">
        <v>436</v>
      </c>
      <c r="D268" s="261"/>
      <c r="E268" s="261"/>
      <c r="F268" s="319">
        <f t="shared" si="50"/>
        <v>325</v>
      </c>
      <c r="G268" s="319">
        <f t="shared" si="50"/>
        <v>0</v>
      </c>
      <c r="H268" s="319">
        <f t="shared" si="50"/>
        <v>0</v>
      </c>
    </row>
    <row r="269" spans="1:8" ht="30" customHeight="1">
      <c r="A269" s="32"/>
      <c r="B269" s="304" t="s">
        <v>59</v>
      </c>
      <c r="C269" s="30" t="s">
        <v>436</v>
      </c>
      <c r="D269" s="30" t="s">
        <v>78</v>
      </c>
      <c r="E269" s="30"/>
      <c r="F269" s="98">
        <f t="shared" si="50"/>
        <v>325</v>
      </c>
      <c r="G269" s="98">
        <f t="shared" si="50"/>
        <v>0</v>
      </c>
      <c r="H269" s="98">
        <f t="shared" si="50"/>
        <v>0</v>
      </c>
    </row>
    <row r="270" spans="1:8" ht="30" customHeight="1">
      <c r="A270" s="32"/>
      <c r="B270" s="297" t="s">
        <v>60</v>
      </c>
      <c r="C270" s="30" t="s">
        <v>436</v>
      </c>
      <c r="D270" s="30" t="s">
        <v>61</v>
      </c>
      <c r="E270" s="30"/>
      <c r="F270" s="98">
        <f t="shared" si="50"/>
        <v>325</v>
      </c>
      <c r="G270" s="98">
        <f t="shared" si="50"/>
        <v>0</v>
      </c>
      <c r="H270" s="98">
        <f t="shared" si="50"/>
        <v>0</v>
      </c>
    </row>
    <row r="271" spans="1:8" ht="15" customHeight="1">
      <c r="A271" s="114"/>
      <c r="B271" s="297" t="s">
        <v>499</v>
      </c>
      <c r="C271" s="30" t="s">
        <v>436</v>
      </c>
      <c r="D271" s="30" t="s">
        <v>61</v>
      </c>
      <c r="E271" s="30" t="s">
        <v>207</v>
      </c>
      <c r="F271" s="98">
        <v>325</v>
      </c>
      <c r="G271" s="98">
        <v>0</v>
      </c>
      <c r="H271" s="98">
        <v>0</v>
      </c>
    </row>
    <row r="272" spans="1:8" ht="15" customHeight="1">
      <c r="A272" s="266"/>
      <c r="B272" s="321" t="s">
        <v>205</v>
      </c>
      <c r="C272" s="261" t="s">
        <v>206</v>
      </c>
      <c r="D272" s="261"/>
      <c r="E272" s="261"/>
      <c r="F272" s="319">
        <f aca="true" t="shared" si="51" ref="F272:H274">F273</f>
        <v>200</v>
      </c>
      <c r="G272" s="319">
        <f t="shared" si="51"/>
        <v>0</v>
      </c>
      <c r="H272" s="319">
        <f t="shared" si="51"/>
        <v>0</v>
      </c>
    </row>
    <row r="273" spans="1:8" ht="30" customHeight="1">
      <c r="A273" s="32"/>
      <c r="B273" s="304" t="s">
        <v>59</v>
      </c>
      <c r="C273" s="30" t="s">
        <v>206</v>
      </c>
      <c r="D273" s="30" t="s">
        <v>78</v>
      </c>
      <c r="E273" s="30"/>
      <c r="F273" s="98">
        <f t="shared" si="51"/>
        <v>200</v>
      </c>
      <c r="G273" s="98">
        <f t="shared" si="51"/>
        <v>0</v>
      </c>
      <c r="H273" s="98">
        <f t="shared" si="51"/>
        <v>0</v>
      </c>
    </row>
    <row r="274" spans="1:8" ht="30" customHeight="1">
      <c r="A274" s="32"/>
      <c r="B274" s="297" t="s">
        <v>60</v>
      </c>
      <c r="C274" s="30" t="s">
        <v>206</v>
      </c>
      <c r="D274" s="30" t="s">
        <v>61</v>
      </c>
      <c r="E274" s="30"/>
      <c r="F274" s="98">
        <f t="shared" si="51"/>
        <v>200</v>
      </c>
      <c r="G274" s="98">
        <f t="shared" si="51"/>
        <v>0</v>
      </c>
      <c r="H274" s="98">
        <f t="shared" si="51"/>
        <v>0</v>
      </c>
    </row>
    <row r="275" spans="1:8" ht="15" customHeight="1">
      <c r="A275" s="114"/>
      <c r="B275" s="297" t="s">
        <v>499</v>
      </c>
      <c r="C275" s="30" t="s">
        <v>206</v>
      </c>
      <c r="D275" s="30" t="s">
        <v>61</v>
      </c>
      <c r="E275" s="30" t="s">
        <v>207</v>
      </c>
      <c r="F275" s="98">
        <v>200</v>
      </c>
      <c r="G275" s="98">
        <v>0</v>
      </c>
      <c r="H275" s="98">
        <v>0</v>
      </c>
    </row>
    <row r="276" spans="1:8" ht="45" customHeight="1">
      <c r="A276" s="89">
        <v>14</v>
      </c>
      <c r="B276" s="305" t="s">
        <v>540</v>
      </c>
      <c r="C276" s="118" t="s">
        <v>467</v>
      </c>
      <c r="D276" s="105"/>
      <c r="E276" s="105"/>
      <c r="F276" s="92">
        <f>F277+F295</f>
        <v>13950</v>
      </c>
      <c r="G276" s="92">
        <f>G277+G295</f>
        <v>10000</v>
      </c>
      <c r="H276" s="92">
        <f>H277+H295</f>
        <v>10000</v>
      </c>
    </row>
    <row r="277" spans="1:8" ht="15" customHeight="1">
      <c r="A277" s="93"/>
      <c r="B277" s="298" t="s">
        <v>469</v>
      </c>
      <c r="C277" s="94" t="s">
        <v>468</v>
      </c>
      <c r="D277" s="94"/>
      <c r="E277" s="94"/>
      <c r="F277" s="96">
        <f>F278+F283+F287+F291</f>
        <v>9950</v>
      </c>
      <c r="G277" s="96">
        <f>G278+G283+G287+G291</f>
        <v>10000</v>
      </c>
      <c r="H277" s="96">
        <f>H278+H283+H287+H291</f>
        <v>10000</v>
      </c>
    </row>
    <row r="278" spans="1:8" ht="45" customHeight="1">
      <c r="A278" s="266"/>
      <c r="B278" s="317" t="s">
        <v>137</v>
      </c>
      <c r="C278" s="261" t="s">
        <v>483</v>
      </c>
      <c r="D278" s="262"/>
      <c r="E278" s="262"/>
      <c r="F278" s="319">
        <f aca="true" t="shared" si="52" ref="F278:H279">F279</f>
        <v>8350</v>
      </c>
      <c r="G278" s="319">
        <f t="shared" si="52"/>
        <v>10000</v>
      </c>
      <c r="H278" s="319">
        <f t="shared" si="52"/>
        <v>10000</v>
      </c>
    </row>
    <row r="279" spans="1:8" ht="30" customHeight="1">
      <c r="A279" s="32"/>
      <c r="B279" s="304" t="s">
        <v>59</v>
      </c>
      <c r="C279" s="30" t="s">
        <v>483</v>
      </c>
      <c r="D279" s="31">
        <v>200</v>
      </c>
      <c r="E279" s="31"/>
      <c r="F279" s="98">
        <f t="shared" si="52"/>
        <v>8350</v>
      </c>
      <c r="G279" s="98">
        <f t="shared" si="52"/>
        <v>10000</v>
      </c>
      <c r="H279" s="98">
        <f t="shared" si="52"/>
        <v>10000</v>
      </c>
    </row>
    <row r="280" spans="1:8" ht="30" customHeight="1">
      <c r="A280" s="32"/>
      <c r="B280" s="297" t="s">
        <v>60</v>
      </c>
      <c r="C280" s="30" t="s">
        <v>483</v>
      </c>
      <c r="D280" s="30" t="s">
        <v>61</v>
      </c>
      <c r="E280" s="112"/>
      <c r="F280" s="98">
        <f>F281+F282</f>
        <v>8350</v>
      </c>
      <c r="G280" s="98">
        <f>G281+G282</f>
        <v>10000</v>
      </c>
      <c r="H280" s="98">
        <f>H281+H282</f>
        <v>10000</v>
      </c>
    </row>
    <row r="281" spans="1:8" ht="15" customHeight="1">
      <c r="A281" s="114"/>
      <c r="B281" s="297" t="s">
        <v>133</v>
      </c>
      <c r="C281" s="30" t="s">
        <v>483</v>
      </c>
      <c r="D281" s="30" t="s">
        <v>61</v>
      </c>
      <c r="E281" s="30" t="s">
        <v>134</v>
      </c>
      <c r="F281" s="98">
        <f>15000+175-2000-5000</f>
        <v>8175</v>
      </c>
      <c r="G281" s="98">
        <v>10000</v>
      </c>
      <c r="H281" s="98">
        <v>10000</v>
      </c>
    </row>
    <row r="282" spans="1:8" ht="15" customHeight="1">
      <c r="A282" s="114"/>
      <c r="B282" s="297" t="s">
        <v>143</v>
      </c>
      <c r="C282" s="30" t="s">
        <v>483</v>
      </c>
      <c r="D282" s="30" t="s">
        <v>61</v>
      </c>
      <c r="E282" s="30" t="s">
        <v>144</v>
      </c>
      <c r="F282" s="98">
        <v>175</v>
      </c>
      <c r="G282" s="98">
        <v>0</v>
      </c>
      <c r="H282" s="98">
        <v>0</v>
      </c>
    </row>
    <row r="283" spans="1:8" ht="15" customHeight="1">
      <c r="A283" s="363"/>
      <c r="B283" s="317" t="s">
        <v>288</v>
      </c>
      <c r="C283" s="261" t="s">
        <v>519</v>
      </c>
      <c r="D283" s="261"/>
      <c r="E283" s="261"/>
      <c r="F283" s="319">
        <f>F284</f>
        <v>1100</v>
      </c>
      <c r="G283" s="319">
        <f aca="true" t="shared" si="53" ref="G283:H285">G284</f>
        <v>0</v>
      </c>
      <c r="H283" s="319">
        <f t="shared" si="53"/>
        <v>0</v>
      </c>
    </row>
    <row r="284" spans="1:8" ht="30" customHeight="1">
      <c r="A284" s="114"/>
      <c r="B284" s="304" t="s">
        <v>59</v>
      </c>
      <c r="C284" s="30" t="s">
        <v>519</v>
      </c>
      <c r="D284" s="30" t="s">
        <v>78</v>
      </c>
      <c r="E284" s="30"/>
      <c r="F284" s="98">
        <f>F285</f>
        <v>1100</v>
      </c>
      <c r="G284" s="98">
        <f t="shared" si="53"/>
        <v>0</v>
      </c>
      <c r="H284" s="98">
        <f t="shared" si="53"/>
        <v>0</v>
      </c>
    </row>
    <row r="285" spans="1:8" ht="30" customHeight="1">
      <c r="A285" s="114"/>
      <c r="B285" s="297" t="s">
        <v>60</v>
      </c>
      <c r="C285" s="30" t="s">
        <v>519</v>
      </c>
      <c r="D285" s="30" t="s">
        <v>61</v>
      </c>
      <c r="E285" s="30"/>
      <c r="F285" s="98">
        <f>F286</f>
        <v>1100</v>
      </c>
      <c r="G285" s="98">
        <f t="shared" si="53"/>
        <v>0</v>
      </c>
      <c r="H285" s="98">
        <f t="shared" si="53"/>
        <v>0</v>
      </c>
    </row>
    <row r="286" spans="1:8" ht="15" customHeight="1">
      <c r="A286" s="114"/>
      <c r="B286" s="297" t="s">
        <v>143</v>
      </c>
      <c r="C286" s="30" t="s">
        <v>519</v>
      </c>
      <c r="D286" s="30" t="s">
        <v>61</v>
      </c>
      <c r="E286" s="30" t="s">
        <v>144</v>
      </c>
      <c r="F286" s="98">
        <f>200+3000-100-2000</f>
        <v>1100</v>
      </c>
      <c r="G286" s="98">
        <v>0</v>
      </c>
      <c r="H286" s="98">
        <v>0</v>
      </c>
    </row>
    <row r="287" spans="1:8" ht="15" customHeight="1">
      <c r="A287" s="363"/>
      <c r="B287" s="317" t="s">
        <v>538</v>
      </c>
      <c r="C287" s="261" t="s">
        <v>704</v>
      </c>
      <c r="D287" s="261"/>
      <c r="E287" s="261"/>
      <c r="F287" s="319">
        <f aca="true" t="shared" si="54" ref="F287:H289">F288</f>
        <v>500</v>
      </c>
      <c r="G287" s="319">
        <f t="shared" si="54"/>
        <v>0</v>
      </c>
      <c r="H287" s="319">
        <f t="shared" si="54"/>
        <v>0</v>
      </c>
    </row>
    <row r="288" spans="1:8" ht="30" customHeight="1">
      <c r="A288" s="114"/>
      <c r="B288" s="304" t="s">
        <v>59</v>
      </c>
      <c r="C288" s="30" t="s">
        <v>704</v>
      </c>
      <c r="D288" s="30" t="s">
        <v>78</v>
      </c>
      <c r="E288" s="30"/>
      <c r="F288" s="98">
        <f t="shared" si="54"/>
        <v>500</v>
      </c>
      <c r="G288" s="98">
        <f t="shared" si="54"/>
        <v>0</v>
      </c>
      <c r="H288" s="98">
        <f t="shared" si="54"/>
        <v>0</v>
      </c>
    </row>
    <row r="289" spans="1:8" ht="30" customHeight="1">
      <c r="A289" s="114"/>
      <c r="B289" s="297" t="s">
        <v>60</v>
      </c>
      <c r="C289" s="30" t="s">
        <v>704</v>
      </c>
      <c r="D289" s="30" t="s">
        <v>61</v>
      </c>
      <c r="E289" s="30"/>
      <c r="F289" s="98">
        <f t="shared" si="54"/>
        <v>500</v>
      </c>
      <c r="G289" s="98">
        <f t="shared" si="54"/>
        <v>0</v>
      </c>
      <c r="H289" s="98">
        <f t="shared" si="54"/>
        <v>0</v>
      </c>
    </row>
    <row r="290" spans="1:8" ht="15" customHeight="1">
      <c r="A290" s="114"/>
      <c r="B290" s="297" t="s">
        <v>143</v>
      </c>
      <c r="C290" s="30" t="s">
        <v>704</v>
      </c>
      <c r="D290" s="30" t="s">
        <v>61</v>
      </c>
      <c r="E290" s="30" t="s">
        <v>144</v>
      </c>
      <c r="F290" s="98">
        <v>500</v>
      </c>
      <c r="G290" s="98">
        <v>0</v>
      </c>
      <c r="H290" s="98">
        <v>0</v>
      </c>
    </row>
    <row r="291" spans="1:8" ht="45" customHeight="1" hidden="1">
      <c r="A291" s="266"/>
      <c r="B291" s="321" t="s">
        <v>471</v>
      </c>
      <c r="C291" s="261" t="s">
        <v>470</v>
      </c>
      <c r="D291" s="261"/>
      <c r="E291" s="261"/>
      <c r="F291" s="319">
        <f aca="true" t="shared" si="55" ref="F291:H293">F292</f>
        <v>0</v>
      </c>
      <c r="G291" s="319">
        <f t="shared" si="55"/>
        <v>0</v>
      </c>
      <c r="H291" s="319">
        <f t="shared" si="55"/>
        <v>0</v>
      </c>
    </row>
    <row r="292" spans="1:8" ht="30" customHeight="1" hidden="1">
      <c r="A292" s="32"/>
      <c r="B292" s="304" t="s">
        <v>59</v>
      </c>
      <c r="C292" s="30" t="s">
        <v>470</v>
      </c>
      <c r="D292" s="30" t="s">
        <v>78</v>
      </c>
      <c r="E292" s="30"/>
      <c r="F292" s="98">
        <f t="shared" si="55"/>
        <v>0</v>
      </c>
      <c r="G292" s="98">
        <f t="shared" si="55"/>
        <v>0</v>
      </c>
      <c r="H292" s="98">
        <f t="shared" si="55"/>
        <v>0</v>
      </c>
    </row>
    <row r="293" spans="1:8" ht="30" customHeight="1" hidden="1">
      <c r="A293" s="32"/>
      <c r="B293" s="297" t="s">
        <v>60</v>
      </c>
      <c r="C293" s="30" t="s">
        <v>470</v>
      </c>
      <c r="D293" s="30" t="s">
        <v>61</v>
      </c>
      <c r="E293" s="30"/>
      <c r="F293" s="98">
        <f t="shared" si="55"/>
        <v>0</v>
      </c>
      <c r="G293" s="98">
        <f t="shared" si="55"/>
        <v>0</v>
      </c>
      <c r="H293" s="98">
        <f t="shared" si="55"/>
        <v>0</v>
      </c>
    </row>
    <row r="294" spans="1:8" ht="15" customHeight="1" hidden="1">
      <c r="A294" s="114"/>
      <c r="B294" s="297" t="s">
        <v>143</v>
      </c>
      <c r="C294" s="30" t="s">
        <v>470</v>
      </c>
      <c r="D294" s="30" t="s">
        <v>61</v>
      </c>
      <c r="E294" s="30" t="s">
        <v>144</v>
      </c>
      <c r="F294" s="98">
        <v>0</v>
      </c>
      <c r="G294" s="98">
        <v>0</v>
      </c>
      <c r="H294" s="98">
        <v>0</v>
      </c>
    </row>
    <row r="295" spans="1:8" ht="30" customHeight="1">
      <c r="A295" s="93"/>
      <c r="B295" s="298" t="s">
        <v>541</v>
      </c>
      <c r="C295" s="94" t="s">
        <v>537</v>
      </c>
      <c r="D295" s="94"/>
      <c r="E295" s="94"/>
      <c r="F295" s="96">
        <f>F296</f>
        <v>4000</v>
      </c>
      <c r="G295" s="96">
        <f>G296</f>
        <v>0</v>
      </c>
      <c r="H295" s="96">
        <f>H296</f>
        <v>0</v>
      </c>
    </row>
    <row r="296" spans="1:8" ht="15" customHeight="1">
      <c r="A296" s="266"/>
      <c r="B296" s="321" t="s">
        <v>538</v>
      </c>
      <c r="C296" s="261" t="s">
        <v>539</v>
      </c>
      <c r="D296" s="261"/>
      <c r="E296" s="261"/>
      <c r="F296" s="319">
        <f aca="true" t="shared" si="56" ref="F296:H298">F297</f>
        <v>4000</v>
      </c>
      <c r="G296" s="319">
        <f t="shared" si="56"/>
        <v>0</v>
      </c>
      <c r="H296" s="319">
        <f t="shared" si="56"/>
        <v>0</v>
      </c>
    </row>
    <row r="297" spans="1:8" ht="30" customHeight="1">
      <c r="A297" s="32"/>
      <c r="B297" s="304" t="s">
        <v>59</v>
      </c>
      <c r="C297" s="30" t="s">
        <v>539</v>
      </c>
      <c r="D297" s="30" t="s">
        <v>78</v>
      </c>
      <c r="E297" s="30"/>
      <c r="F297" s="98">
        <f t="shared" si="56"/>
        <v>4000</v>
      </c>
      <c r="G297" s="98">
        <f t="shared" si="56"/>
        <v>0</v>
      </c>
      <c r="H297" s="98">
        <f t="shared" si="56"/>
        <v>0</v>
      </c>
    </row>
    <row r="298" spans="1:8" ht="30" customHeight="1">
      <c r="A298" s="32"/>
      <c r="B298" s="297" t="s">
        <v>60</v>
      </c>
      <c r="C298" s="30" t="s">
        <v>539</v>
      </c>
      <c r="D298" s="30" t="s">
        <v>61</v>
      </c>
      <c r="E298" s="30"/>
      <c r="F298" s="98">
        <f t="shared" si="56"/>
        <v>4000</v>
      </c>
      <c r="G298" s="98">
        <f t="shared" si="56"/>
        <v>0</v>
      </c>
      <c r="H298" s="98">
        <f t="shared" si="56"/>
        <v>0</v>
      </c>
    </row>
    <row r="299" spans="1:8" ht="15" customHeight="1">
      <c r="A299" s="114"/>
      <c r="B299" s="297" t="s">
        <v>143</v>
      </c>
      <c r="C299" s="30" t="s">
        <v>539</v>
      </c>
      <c r="D299" s="30" t="s">
        <v>61</v>
      </c>
      <c r="E299" s="30" t="s">
        <v>144</v>
      </c>
      <c r="F299" s="98">
        <v>4000</v>
      </c>
      <c r="G299" s="98">
        <v>0</v>
      </c>
      <c r="H299" s="98">
        <v>0</v>
      </c>
    </row>
    <row r="300" spans="1:8" s="80" customFormat="1" ht="15" customHeight="1">
      <c r="A300" s="121"/>
      <c r="B300" s="506" t="s">
        <v>208</v>
      </c>
      <c r="C300" s="507"/>
      <c r="D300" s="507"/>
      <c r="E300" s="508"/>
      <c r="F300" s="88">
        <f>F301+F355+F367+F380</f>
        <v>30498.040739999993</v>
      </c>
      <c r="G300" s="88">
        <f>G301+G355+G367+G380</f>
        <v>28744.281000000003</v>
      </c>
      <c r="H300" s="88">
        <f>H301+H355+H367+H380</f>
        <v>29008.025</v>
      </c>
    </row>
    <row r="301" spans="1:8" s="80" customFormat="1" ht="45" customHeight="1">
      <c r="A301" s="89">
        <v>15</v>
      </c>
      <c r="B301" s="305" t="s">
        <v>209</v>
      </c>
      <c r="C301" s="90" t="s">
        <v>210</v>
      </c>
      <c r="D301" s="113"/>
      <c r="E301" s="113"/>
      <c r="F301" s="92">
        <f>F302+F308+F343+F349</f>
        <v>26241.228999999992</v>
      </c>
      <c r="G301" s="92">
        <f>G302+G308+G343+G349</f>
        <v>25979.141000000003</v>
      </c>
      <c r="H301" s="92">
        <f>H302+H308+H343+H349</f>
        <v>26803.695</v>
      </c>
    </row>
    <row r="302" spans="1:8" s="80" customFormat="1" ht="15" customHeight="1">
      <c r="A302" s="350"/>
      <c r="B302" s="351" t="s">
        <v>710</v>
      </c>
      <c r="C302" s="352" t="s">
        <v>709</v>
      </c>
      <c r="D302" s="353"/>
      <c r="E302" s="353"/>
      <c r="F302" s="354">
        <f aca="true" t="shared" si="57" ref="F302:H304">F303</f>
        <v>1566.73</v>
      </c>
      <c r="G302" s="354">
        <f t="shared" si="57"/>
        <v>1629.399</v>
      </c>
      <c r="H302" s="354">
        <f t="shared" si="57"/>
        <v>1694.575</v>
      </c>
    </row>
    <row r="303" spans="1:8" s="80" customFormat="1" ht="15" customHeight="1">
      <c r="A303" s="122"/>
      <c r="B303" s="297" t="s">
        <v>213</v>
      </c>
      <c r="C303" s="30" t="s">
        <v>711</v>
      </c>
      <c r="D303" s="31"/>
      <c r="E303" s="31"/>
      <c r="F303" s="98">
        <f t="shared" si="57"/>
        <v>1566.73</v>
      </c>
      <c r="G303" s="98">
        <f t="shared" si="57"/>
        <v>1629.399</v>
      </c>
      <c r="H303" s="98">
        <f t="shared" si="57"/>
        <v>1694.575</v>
      </c>
    </row>
    <row r="304" spans="1:8" s="80" customFormat="1" ht="15" customHeight="1">
      <c r="A304" s="123"/>
      <c r="B304" s="306" t="s">
        <v>710</v>
      </c>
      <c r="C304" s="94" t="s">
        <v>712</v>
      </c>
      <c r="D304" s="104"/>
      <c r="E304" s="104"/>
      <c r="F304" s="108">
        <f t="shared" si="57"/>
        <v>1566.73</v>
      </c>
      <c r="G304" s="108">
        <f t="shared" si="57"/>
        <v>1629.399</v>
      </c>
      <c r="H304" s="108">
        <f t="shared" si="57"/>
        <v>1694.575</v>
      </c>
    </row>
    <row r="305" spans="1:8" s="80" customFormat="1" ht="60" customHeight="1">
      <c r="A305" s="122"/>
      <c r="B305" s="297" t="s">
        <v>94</v>
      </c>
      <c r="C305" s="30" t="s">
        <v>712</v>
      </c>
      <c r="D305" s="31">
        <v>100</v>
      </c>
      <c r="E305" s="31"/>
      <c r="F305" s="98">
        <f aca="true" t="shared" si="58" ref="F305:H306">F306</f>
        <v>1566.73</v>
      </c>
      <c r="G305" s="98">
        <f t="shared" si="58"/>
        <v>1629.399</v>
      </c>
      <c r="H305" s="98">
        <f t="shared" si="58"/>
        <v>1694.575</v>
      </c>
    </row>
    <row r="306" spans="1:8" s="80" customFormat="1" ht="30" customHeight="1">
      <c r="A306" s="122"/>
      <c r="B306" s="297" t="s">
        <v>217</v>
      </c>
      <c r="C306" s="30" t="s">
        <v>712</v>
      </c>
      <c r="D306" s="31">
        <v>120</v>
      </c>
      <c r="E306" s="31"/>
      <c r="F306" s="98">
        <f t="shared" si="58"/>
        <v>1566.73</v>
      </c>
      <c r="G306" s="98">
        <f t="shared" si="58"/>
        <v>1629.399</v>
      </c>
      <c r="H306" s="98">
        <f t="shared" si="58"/>
        <v>1694.575</v>
      </c>
    </row>
    <row r="307" spans="1:8" s="80" customFormat="1" ht="30" customHeight="1">
      <c r="A307" s="122"/>
      <c r="B307" s="297" t="s">
        <v>708</v>
      </c>
      <c r="C307" s="30" t="s">
        <v>712</v>
      </c>
      <c r="D307" s="30" t="s">
        <v>218</v>
      </c>
      <c r="E307" s="30" t="s">
        <v>707</v>
      </c>
      <c r="F307" s="98">
        <v>1566.73</v>
      </c>
      <c r="G307" s="98">
        <v>1629.399</v>
      </c>
      <c r="H307" s="98">
        <v>1694.575</v>
      </c>
    </row>
    <row r="308" spans="1:8" s="80" customFormat="1" ht="30" customHeight="1">
      <c r="A308" s="350"/>
      <c r="B308" s="351" t="s">
        <v>211</v>
      </c>
      <c r="C308" s="352" t="s">
        <v>212</v>
      </c>
      <c r="D308" s="353"/>
      <c r="E308" s="353"/>
      <c r="F308" s="354">
        <f>F309</f>
        <v>23318.466999999993</v>
      </c>
      <c r="G308" s="354">
        <f>G309</f>
        <v>22939.469</v>
      </c>
      <c r="H308" s="354">
        <f>H309</f>
        <v>23642.435999999998</v>
      </c>
    </row>
    <row r="309" spans="1:8" s="80" customFormat="1" ht="15" customHeight="1">
      <c r="A309" s="122"/>
      <c r="B309" s="297" t="s">
        <v>213</v>
      </c>
      <c r="C309" s="30" t="s">
        <v>214</v>
      </c>
      <c r="D309" s="31"/>
      <c r="E309" s="31"/>
      <c r="F309" s="98">
        <f>F310+F335+F323+F327+F331+F339</f>
        <v>23318.466999999993</v>
      </c>
      <c r="G309" s="98">
        <f>G310+G335+G323+G327+G331+G339</f>
        <v>22939.469</v>
      </c>
      <c r="H309" s="98">
        <f>H310+H335+H323+H327+H331+H339</f>
        <v>23642.435999999998</v>
      </c>
    </row>
    <row r="310" spans="1:8" s="80" customFormat="1" ht="15" customHeight="1">
      <c r="A310" s="123"/>
      <c r="B310" s="306" t="s">
        <v>215</v>
      </c>
      <c r="C310" s="94" t="s">
        <v>216</v>
      </c>
      <c r="D310" s="104"/>
      <c r="E310" s="104"/>
      <c r="F310" s="108">
        <f>F311+F315+F320</f>
        <v>22655.702999999998</v>
      </c>
      <c r="G310" s="108">
        <f>G311+G315+G320</f>
        <v>22932.369000000002</v>
      </c>
      <c r="H310" s="108">
        <f>H311+H315+H320</f>
        <v>23635.336</v>
      </c>
    </row>
    <row r="311" spans="1:8" s="80" customFormat="1" ht="60" customHeight="1">
      <c r="A311" s="122"/>
      <c r="B311" s="297" t="s">
        <v>94</v>
      </c>
      <c r="C311" s="30" t="s">
        <v>216</v>
      </c>
      <c r="D311" s="31">
        <v>100</v>
      </c>
      <c r="E311" s="31"/>
      <c r="F311" s="98">
        <f>F312</f>
        <v>19066.763</v>
      </c>
      <c r="G311" s="98">
        <f>G312</f>
        <v>19829.433</v>
      </c>
      <c r="H311" s="98">
        <f>H312</f>
        <v>20622.61</v>
      </c>
    </row>
    <row r="312" spans="1:8" s="80" customFormat="1" ht="30" customHeight="1">
      <c r="A312" s="122"/>
      <c r="B312" s="297" t="s">
        <v>217</v>
      </c>
      <c r="C312" s="30" t="s">
        <v>216</v>
      </c>
      <c r="D312" s="31">
        <v>120</v>
      </c>
      <c r="E312" s="31"/>
      <c r="F312" s="98">
        <f>F313+F314</f>
        <v>19066.763</v>
      </c>
      <c r="G312" s="98">
        <f>G313+G314</f>
        <v>19829.433</v>
      </c>
      <c r="H312" s="98">
        <f>H313+H314</f>
        <v>20622.61</v>
      </c>
    </row>
    <row r="313" spans="1:8" s="80" customFormat="1" ht="45" customHeight="1">
      <c r="A313" s="122"/>
      <c r="B313" s="297" t="s">
        <v>220</v>
      </c>
      <c r="C313" s="30" t="s">
        <v>216</v>
      </c>
      <c r="D313" s="30" t="s">
        <v>218</v>
      </c>
      <c r="E313" s="30" t="s">
        <v>221</v>
      </c>
      <c r="F313" s="98">
        <v>594.306</v>
      </c>
      <c r="G313" s="98">
        <v>618.078</v>
      </c>
      <c r="H313" s="98">
        <v>642.801</v>
      </c>
    </row>
    <row r="314" spans="1:8" s="80" customFormat="1" ht="45" customHeight="1">
      <c r="A314" s="122"/>
      <c r="B314" s="297" t="s">
        <v>9</v>
      </c>
      <c r="C314" s="30" t="s">
        <v>216</v>
      </c>
      <c r="D314" s="30" t="s">
        <v>218</v>
      </c>
      <c r="E314" s="30" t="s">
        <v>219</v>
      </c>
      <c r="F314" s="98">
        <v>18472.457</v>
      </c>
      <c r="G314" s="98">
        <v>19211.355</v>
      </c>
      <c r="H314" s="98">
        <v>19979.809</v>
      </c>
    </row>
    <row r="315" spans="1:8" s="80" customFormat="1" ht="30" customHeight="1">
      <c r="A315" s="122"/>
      <c r="B315" s="297" t="s">
        <v>59</v>
      </c>
      <c r="C315" s="30" t="s">
        <v>216</v>
      </c>
      <c r="D315" s="30" t="s">
        <v>78</v>
      </c>
      <c r="E315" s="30"/>
      <c r="F315" s="98">
        <f>F316</f>
        <v>3387.9399999999996</v>
      </c>
      <c r="G315" s="98">
        <f>G316</f>
        <v>2901.936</v>
      </c>
      <c r="H315" s="98">
        <f>H316</f>
        <v>2811.726</v>
      </c>
    </row>
    <row r="316" spans="1:8" s="80" customFormat="1" ht="30" customHeight="1">
      <c r="A316" s="122"/>
      <c r="B316" s="297" t="s">
        <v>60</v>
      </c>
      <c r="C316" s="30" t="s">
        <v>216</v>
      </c>
      <c r="D316" s="30" t="s">
        <v>61</v>
      </c>
      <c r="E316" s="31"/>
      <c r="F316" s="98">
        <f>F317+F318</f>
        <v>3387.9399999999996</v>
      </c>
      <c r="G316" s="98">
        <f>G317+G318</f>
        <v>2901.936</v>
      </c>
      <c r="H316" s="98">
        <f>H317+H318</f>
        <v>2811.726</v>
      </c>
    </row>
    <row r="317" spans="1:8" s="80" customFormat="1" ht="45" customHeight="1">
      <c r="A317" s="122"/>
      <c r="B317" s="297" t="s">
        <v>220</v>
      </c>
      <c r="C317" s="30" t="s">
        <v>216</v>
      </c>
      <c r="D317" s="30" t="s">
        <v>61</v>
      </c>
      <c r="E317" s="30" t="s">
        <v>221</v>
      </c>
      <c r="F317" s="98">
        <f>5+4+5+10+50+40</f>
        <v>114</v>
      </c>
      <c r="G317" s="98">
        <f>5+4+5+10+50+40</f>
        <v>114</v>
      </c>
      <c r="H317" s="98">
        <f>5+4+5+10+50+40</f>
        <v>114</v>
      </c>
    </row>
    <row r="318" spans="1:8" s="80" customFormat="1" ht="45" customHeight="1">
      <c r="A318" s="122"/>
      <c r="B318" s="297" t="s">
        <v>9</v>
      </c>
      <c r="C318" s="30" t="s">
        <v>216</v>
      </c>
      <c r="D318" s="30" t="s">
        <v>61</v>
      </c>
      <c r="E318" s="30" t="s">
        <v>219</v>
      </c>
      <c r="F318" s="98">
        <f>50+2+40+200+300+70+31.66+33.726+20+90.21+16.217+3.349+2.06+85.112+16.529+27.66+73.417+15+450+30+370+105+400+10+300+50+36+130+15+60+100+15+16+90+60+20-60</f>
        <v>3273.9399999999996</v>
      </c>
      <c r="G318" s="98">
        <f>50+2+40+200+300+70+33.726+20+90.21+15+200+30+370+105+400+10+300+36+130+15+60+100+15+16+100+60+20</f>
        <v>2787.936</v>
      </c>
      <c r="H318" s="98">
        <f>50+2+40+200+300+70+33.726+20+15+200+30+370+105+400+10+300+36+130+15+60+100+15+16+100+60+20</f>
        <v>2697.726</v>
      </c>
    </row>
    <row r="319" spans="1:8" s="80" customFormat="1" ht="15" customHeight="1">
      <c r="A319" s="122"/>
      <c r="B319" s="297" t="s">
        <v>99</v>
      </c>
      <c r="C319" s="30" t="s">
        <v>216</v>
      </c>
      <c r="D319" s="30" t="s">
        <v>100</v>
      </c>
      <c r="E319" s="30"/>
      <c r="F319" s="98">
        <f>F320</f>
        <v>201</v>
      </c>
      <c r="G319" s="98">
        <f>G320</f>
        <v>201</v>
      </c>
      <c r="H319" s="98">
        <f>H320</f>
        <v>201</v>
      </c>
    </row>
    <row r="320" spans="1:8" s="80" customFormat="1" ht="15" customHeight="1">
      <c r="A320" s="122"/>
      <c r="B320" s="297" t="s">
        <v>101</v>
      </c>
      <c r="C320" s="30" t="s">
        <v>216</v>
      </c>
      <c r="D320" s="30" t="s">
        <v>102</v>
      </c>
      <c r="E320" s="31"/>
      <c r="F320" s="98">
        <f>F321+F322</f>
        <v>201</v>
      </c>
      <c r="G320" s="98">
        <f>G321+G322</f>
        <v>201</v>
      </c>
      <c r="H320" s="98">
        <f>H321+H322</f>
        <v>201</v>
      </c>
    </row>
    <row r="321" spans="1:8" s="80" customFormat="1" ht="45" customHeight="1">
      <c r="A321" s="122"/>
      <c r="B321" s="297" t="s">
        <v>220</v>
      </c>
      <c r="C321" s="30" t="s">
        <v>216</v>
      </c>
      <c r="D321" s="30" t="s">
        <v>102</v>
      </c>
      <c r="E321" s="30" t="s">
        <v>221</v>
      </c>
      <c r="F321" s="98">
        <v>1</v>
      </c>
      <c r="G321" s="98">
        <v>1</v>
      </c>
      <c r="H321" s="98">
        <v>1</v>
      </c>
    </row>
    <row r="322" spans="1:8" s="80" customFormat="1" ht="45" customHeight="1">
      <c r="A322" s="122"/>
      <c r="B322" s="297" t="s">
        <v>9</v>
      </c>
      <c r="C322" s="30" t="s">
        <v>216</v>
      </c>
      <c r="D322" s="30" t="s">
        <v>102</v>
      </c>
      <c r="E322" s="30" t="s">
        <v>219</v>
      </c>
      <c r="F322" s="98">
        <f>3+5+2+190</f>
        <v>200</v>
      </c>
      <c r="G322" s="98">
        <f>3+5+2+190</f>
        <v>200</v>
      </c>
      <c r="H322" s="98">
        <f>3+5+2+190</f>
        <v>200</v>
      </c>
    </row>
    <row r="323" spans="1:8" s="80" customFormat="1" ht="45" customHeight="1">
      <c r="A323" s="123"/>
      <c r="B323" s="298" t="s">
        <v>222</v>
      </c>
      <c r="C323" s="94" t="s">
        <v>223</v>
      </c>
      <c r="D323" s="94"/>
      <c r="E323" s="94"/>
      <c r="F323" s="108">
        <f>F325</f>
        <v>336.6</v>
      </c>
      <c r="G323" s="108">
        <f>G325</f>
        <v>0</v>
      </c>
      <c r="H323" s="108">
        <f>H325</f>
        <v>0</v>
      </c>
    </row>
    <row r="324" spans="1:8" s="80" customFormat="1" ht="15" customHeight="1">
      <c r="A324" s="122"/>
      <c r="B324" s="302" t="s">
        <v>224</v>
      </c>
      <c r="C324" s="30" t="s">
        <v>223</v>
      </c>
      <c r="D324" s="30" t="s">
        <v>225</v>
      </c>
      <c r="E324" s="30"/>
      <c r="F324" s="98">
        <f aca="true" t="shared" si="59" ref="F324:H329">F325</f>
        <v>336.6</v>
      </c>
      <c r="G324" s="98">
        <f t="shared" si="59"/>
        <v>0</v>
      </c>
      <c r="H324" s="98">
        <f t="shared" si="59"/>
        <v>0</v>
      </c>
    </row>
    <row r="325" spans="1:8" s="80" customFormat="1" ht="15" customHeight="1">
      <c r="A325" s="122"/>
      <c r="B325" s="302" t="s">
        <v>226</v>
      </c>
      <c r="C325" s="30" t="s">
        <v>223</v>
      </c>
      <c r="D325" s="30" t="s">
        <v>227</v>
      </c>
      <c r="E325" s="30"/>
      <c r="F325" s="98">
        <f t="shared" si="59"/>
        <v>336.6</v>
      </c>
      <c r="G325" s="98">
        <f t="shared" si="59"/>
        <v>0</v>
      </c>
      <c r="H325" s="98">
        <f t="shared" si="59"/>
        <v>0</v>
      </c>
    </row>
    <row r="326" spans="1:8" s="80" customFormat="1" ht="45" customHeight="1">
      <c r="A326" s="122"/>
      <c r="B326" s="297" t="s">
        <v>9</v>
      </c>
      <c r="C326" s="30" t="s">
        <v>223</v>
      </c>
      <c r="D326" s="30" t="s">
        <v>227</v>
      </c>
      <c r="E326" s="30" t="s">
        <v>219</v>
      </c>
      <c r="F326" s="98">
        <v>336.6</v>
      </c>
      <c r="G326" s="98">
        <v>0</v>
      </c>
      <c r="H326" s="98">
        <v>0</v>
      </c>
    </row>
    <row r="327" spans="1:8" s="80" customFormat="1" ht="75" customHeight="1" hidden="1">
      <c r="A327" s="123"/>
      <c r="B327" s="298" t="s">
        <v>228</v>
      </c>
      <c r="C327" s="94" t="s">
        <v>229</v>
      </c>
      <c r="D327" s="94"/>
      <c r="E327" s="94"/>
      <c r="F327" s="108">
        <f>F329</f>
        <v>0</v>
      </c>
      <c r="G327" s="108">
        <f>G329</f>
        <v>0</v>
      </c>
      <c r="H327" s="108">
        <f>H329</f>
        <v>0</v>
      </c>
    </row>
    <row r="328" spans="1:8" s="80" customFormat="1" ht="15" customHeight="1" hidden="1">
      <c r="A328" s="122"/>
      <c r="B328" s="302" t="s">
        <v>224</v>
      </c>
      <c r="C328" s="30" t="s">
        <v>229</v>
      </c>
      <c r="D328" s="30" t="s">
        <v>225</v>
      </c>
      <c r="E328" s="30"/>
      <c r="F328" s="98">
        <f t="shared" si="59"/>
        <v>0</v>
      </c>
      <c r="G328" s="98">
        <f t="shared" si="59"/>
        <v>0</v>
      </c>
      <c r="H328" s="98">
        <f t="shared" si="59"/>
        <v>0</v>
      </c>
    </row>
    <row r="329" spans="1:8" s="80" customFormat="1" ht="15" customHeight="1" hidden="1">
      <c r="A329" s="122"/>
      <c r="B329" s="302" t="s">
        <v>226</v>
      </c>
      <c r="C329" s="30" t="s">
        <v>229</v>
      </c>
      <c r="D329" s="30" t="s">
        <v>227</v>
      </c>
      <c r="E329" s="30"/>
      <c r="F329" s="98">
        <f t="shared" si="59"/>
        <v>0</v>
      </c>
      <c r="G329" s="98">
        <f t="shared" si="59"/>
        <v>0</v>
      </c>
      <c r="H329" s="98">
        <f t="shared" si="59"/>
        <v>0</v>
      </c>
    </row>
    <row r="330" spans="1:8" s="80" customFormat="1" ht="45" customHeight="1" hidden="1">
      <c r="A330" s="122"/>
      <c r="B330" s="297" t="s">
        <v>9</v>
      </c>
      <c r="C330" s="30" t="s">
        <v>229</v>
      </c>
      <c r="D330" s="30" t="s">
        <v>227</v>
      </c>
      <c r="E330" s="30" t="s">
        <v>219</v>
      </c>
      <c r="F330" s="98">
        <f>213+4.4-217.4</f>
        <v>0</v>
      </c>
      <c r="G330" s="98">
        <f>213+4.4-217.4</f>
        <v>0</v>
      </c>
      <c r="H330" s="98">
        <f>213+4.4-217.4</f>
        <v>0</v>
      </c>
    </row>
    <row r="331" spans="1:8" s="80" customFormat="1" ht="45" customHeight="1">
      <c r="A331" s="123"/>
      <c r="B331" s="298" t="s">
        <v>232</v>
      </c>
      <c r="C331" s="94" t="s">
        <v>233</v>
      </c>
      <c r="D331" s="94"/>
      <c r="E331" s="94"/>
      <c r="F331" s="108">
        <f>F333</f>
        <v>276.304</v>
      </c>
      <c r="G331" s="108">
        <f>G333</f>
        <v>0</v>
      </c>
      <c r="H331" s="108">
        <f>H333</f>
        <v>0</v>
      </c>
    </row>
    <row r="332" spans="1:8" s="80" customFormat="1" ht="15" customHeight="1">
      <c r="A332" s="122"/>
      <c r="B332" s="302" t="s">
        <v>224</v>
      </c>
      <c r="C332" s="30" t="s">
        <v>233</v>
      </c>
      <c r="D332" s="30" t="s">
        <v>225</v>
      </c>
      <c r="E332" s="30"/>
      <c r="F332" s="98">
        <f aca="true" t="shared" si="60" ref="F332:H333">F333</f>
        <v>276.304</v>
      </c>
      <c r="G332" s="98">
        <f t="shared" si="60"/>
        <v>0</v>
      </c>
      <c r="H332" s="98">
        <f t="shared" si="60"/>
        <v>0</v>
      </c>
    </row>
    <row r="333" spans="1:8" s="80" customFormat="1" ht="15" customHeight="1">
      <c r="A333" s="122"/>
      <c r="B333" s="302" t="s">
        <v>226</v>
      </c>
      <c r="C333" s="30" t="s">
        <v>233</v>
      </c>
      <c r="D333" s="30" t="s">
        <v>227</v>
      </c>
      <c r="E333" s="30"/>
      <c r="F333" s="98">
        <f t="shared" si="60"/>
        <v>276.304</v>
      </c>
      <c r="G333" s="98">
        <f t="shared" si="60"/>
        <v>0</v>
      </c>
      <c r="H333" s="98">
        <f t="shared" si="60"/>
        <v>0</v>
      </c>
    </row>
    <row r="334" spans="1:8" s="80" customFormat="1" ht="30" customHeight="1">
      <c r="A334" s="122"/>
      <c r="B334" s="297" t="s">
        <v>234</v>
      </c>
      <c r="C334" s="30" t="s">
        <v>233</v>
      </c>
      <c r="D334" s="30" t="s">
        <v>227</v>
      </c>
      <c r="E334" s="30" t="s">
        <v>235</v>
      </c>
      <c r="F334" s="98">
        <v>276.304</v>
      </c>
      <c r="G334" s="98">
        <v>0</v>
      </c>
      <c r="H334" s="98">
        <v>0</v>
      </c>
    </row>
    <row r="335" spans="1:8" s="80" customFormat="1" ht="45" customHeight="1">
      <c r="A335" s="123"/>
      <c r="B335" s="298" t="s">
        <v>230</v>
      </c>
      <c r="C335" s="94" t="s">
        <v>231</v>
      </c>
      <c r="D335" s="94"/>
      <c r="E335" s="94"/>
      <c r="F335" s="108">
        <f>F337</f>
        <v>42.76</v>
      </c>
      <c r="G335" s="108">
        <f>G337</f>
        <v>0</v>
      </c>
      <c r="H335" s="108">
        <f>H337</f>
        <v>0</v>
      </c>
    </row>
    <row r="336" spans="1:8" s="80" customFormat="1" ht="15" customHeight="1">
      <c r="A336" s="122"/>
      <c r="B336" s="302" t="s">
        <v>224</v>
      </c>
      <c r="C336" s="30" t="s">
        <v>231</v>
      </c>
      <c r="D336" s="30" t="s">
        <v>225</v>
      </c>
      <c r="E336" s="30"/>
      <c r="F336" s="98">
        <f aca="true" t="shared" si="61" ref="F336:H337">F337</f>
        <v>42.76</v>
      </c>
      <c r="G336" s="98">
        <f t="shared" si="61"/>
        <v>0</v>
      </c>
      <c r="H336" s="98">
        <f t="shared" si="61"/>
        <v>0</v>
      </c>
    </row>
    <row r="337" spans="1:8" s="80" customFormat="1" ht="15" customHeight="1">
      <c r="A337" s="122"/>
      <c r="B337" s="302" t="s">
        <v>226</v>
      </c>
      <c r="C337" s="30" t="s">
        <v>231</v>
      </c>
      <c r="D337" s="30" t="s">
        <v>227</v>
      </c>
      <c r="E337" s="30"/>
      <c r="F337" s="98">
        <f t="shared" si="61"/>
        <v>42.76</v>
      </c>
      <c r="G337" s="98">
        <f t="shared" si="61"/>
        <v>0</v>
      </c>
      <c r="H337" s="98">
        <f t="shared" si="61"/>
        <v>0</v>
      </c>
    </row>
    <row r="338" spans="1:8" s="80" customFormat="1" ht="45" customHeight="1">
      <c r="A338" s="122"/>
      <c r="B338" s="297" t="s">
        <v>9</v>
      </c>
      <c r="C338" s="30" t="s">
        <v>231</v>
      </c>
      <c r="D338" s="30" t="s">
        <v>227</v>
      </c>
      <c r="E338" s="30" t="s">
        <v>219</v>
      </c>
      <c r="F338" s="98">
        <v>42.76</v>
      </c>
      <c r="G338" s="98">
        <v>0</v>
      </c>
      <c r="H338" s="98">
        <v>0</v>
      </c>
    </row>
    <row r="339" spans="1:8" s="80" customFormat="1" ht="60" customHeight="1">
      <c r="A339" s="123"/>
      <c r="B339" s="306" t="s">
        <v>512</v>
      </c>
      <c r="C339" s="104" t="s">
        <v>236</v>
      </c>
      <c r="D339" s="94"/>
      <c r="E339" s="94"/>
      <c r="F339" s="108">
        <f aca="true" t="shared" si="62" ref="F339:H340">F340</f>
        <v>7.1</v>
      </c>
      <c r="G339" s="108">
        <f t="shared" si="62"/>
        <v>7.1</v>
      </c>
      <c r="H339" s="108">
        <f t="shared" si="62"/>
        <v>7.1</v>
      </c>
    </row>
    <row r="340" spans="1:8" s="80" customFormat="1" ht="30" customHeight="1">
      <c r="A340" s="122"/>
      <c r="B340" s="297" t="s">
        <v>59</v>
      </c>
      <c r="C340" s="31" t="s">
        <v>236</v>
      </c>
      <c r="D340" s="30" t="s">
        <v>78</v>
      </c>
      <c r="E340" s="30"/>
      <c r="F340" s="98">
        <f t="shared" si="62"/>
        <v>7.1</v>
      </c>
      <c r="G340" s="98">
        <f t="shared" si="62"/>
        <v>7.1</v>
      </c>
      <c r="H340" s="98">
        <f t="shared" si="62"/>
        <v>7.1</v>
      </c>
    </row>
    <row r="341" spans="1:8" s="80" customFormat="1" ht="30" customHeight="1">
      <c r="A341" s="122"/>
      <c r="B341" s="297" t="s">
        <v>60</v>
      </c>
      <c r="C341" s="31" t="s">
        <v>236</v>
      </c>
      <c r="D341" s="30" t="s">
        <v>61</v>
      </c>
      <c r="E341" s="30"/>
      <c r="F341" s="98">
        <f aca="true" t="shared" si="63" ref="F341:H347">F342</f>
        <v>7.1</v>
      </c>
      <c r="G341" s="98">
        <f t="shared" si="63"/>
        <v>7.1</v>
      </c>
      <c r="H341" s="98">
        <f t="shared" si="63"/>
        <v>7.1</v>
      </c>
    </row>
    <row r="342" spans="1:8" s="80" customFormat="1" ht="30" customHeight="1">
      <c r="A342" s="122"/>
      <c r="B342" s="297" t="s">
        <v>119</v>
      </c>
      <c r="C342" s="31" t="s">
        <v>236</v>
      </c>
      <c r="D342" s="30" t="s">
        <v>61</v>
      </c>
      <c r="E342" s="30" t="s">
        <v>120</v>
      </c>
      <c r="F342" s="98">
        <v>7.1</v>
      </c>
      <c r="G342" s="98">
        <v>7.1</v>
      </c>
      <c r="H342" s="98">
        <v>7.1</v>
      </c>
    </row>
    <row r="343" spans="1:8" s="80" customFormat="1" ht="30" customHeight="1" hidden="1">
      <c r="A343" s="350"/>
      <c r="B343" s="351" t="s">
        <v>237</v>
      </c>
      <c r="C343" s="352" t="s">
        <v>238</v>
      </c>
      <c r="D343" s="352"/>
      <c r="E343" s="352"/>
      <c r="F343" s="354">
        <f t="shared" si="63"/>
        <v>0</v>
      </c>
      <c r="G343" s="354">
        <f t="shared" si="63"/>
        <v>0</v>
      </c>
      <c r="H343" s="354">
        <f t="shared" si="63"/>
        <v>0</v>
      </c>
    </row>
    <row r="344" spans="1:8" s="80" customFormat="1" ht="15" customHeight="1" hidden="1">
      <c r="A344" s="122"/>
      <c r="B344" s="297" t="s">
        <v>213</v>
      </c>
      <c r="C344" s="30" t="s">
        <v>239</v>
      </c>
      <c r="D344" s="30"/>
      <c r="E344" s="30"/>
      <c r="F344" s="98">
        <f t="shared" si="63"/>
        <v>0</v>
      </c>
      <c r="G344" s="98">
        <f t="shared" si="63"/>
        <v>0</v>
      </c>
      <c r="H344" s="98">
        <f t="shared" si="63"/>
        <v>0</v>
      </c>
    </row>
    <row r="345" spans="1:8" s="80" customFormat="1" ht="30" customHeight="1" hidden="1">
      <c r="A345" s="140"/>
      <c r="B345" s="315" t="s">
        <v>240</v>
      </c>
      <c r="C345" s="141" t="s">
        <v>241</v>
      </c>
      <c r="D345" s="141"/>
      <c r="E345" s="141"/>
      <c r="F345" s="142">
        <f t="shared" si="63"/>
        <v>0</v>
      </c>
      <c r="G345" s="142">
        <f t="shared" si="63"/>
        <v>0</v>
      </c>
      <c r="H345" s="142">
        <f t="shared" si="63"/>
        <v>0</v>
      </c>
    </row>
    <row r="346" spans="1:8" s="80" customFormat="1" ht="60" customHeight="1" hidden="1">
      <c r="A346" s="122"/>
      <c r="B346" s="297" t="s">
        <v>94</v>
      </c>
      <c r="C346" s="30" t="s">
        <v>241</v>
      </c>
      <c r="D346" s="30" t="s">
        <v>95</v>
      </c>
      <c r="E346" s="30"/>
      <c r="F346" s="98">
        <f t="shared" si="63"/>
        <v>0</v>
      </c>
      <c r="G346" s="98">
        <f t="shared" si="63"/>
        <v>0</v>
      </c>
      <c r="H346" s="98">
        <f t="shared" si="63"/>
        <v>0</v>
      </c>
    </row>
    <row r="347" spans="1:8" s="80" customFormat="1" ht="30" customHeight="1" hidden="1">
      <c r="A347" s="122"/>
      <c r="B347" s="297" t="s">
        <v>217</v>
      </c>
      <c r="C347" s="30" t="s">
        <v>241</v>
      </c>
      <c r="D347" s="30" t="s">
        <v>218</v>
      </c>
      <c r="E347" s="30"/>
      <c r="F347" s="98">
        <f t="shared" si="63"/>
        <v>0</v>
      </c>
      <c r="G347" s="98">
        <f t="shared" si="63"/>
        <v>0</v>
      </c>
      <c r="H347" s="98">
        <f t="shared" si="63"/>
        <v>0</v>
      </c>
    </row>
    <row r="348" spans="1:8" s="80" customFormat="1" ht="45" customHeight="1" hidden="1">
      <c r="A348" s="122"/>
      <c r="B348" s="297" t="s">
        <v>220</v>
      </c>
      <c r="C348" s="30" t="s">
        <v>241</v>
      </c>
      <c r="D348" s="30" t="s">
        <v>218</v>
      </c>
      <c r="E348" s="30" t="s">
        <v>221</v>
      </c>
      <c r="F348" s="98">
        <v>0</v>
      </c>
      <c r="G348" s="98">
        <v>0</v>
      </c>
      <c r="H348" s="98">
        <v>0</v>
      </c>
    </row>
    <row r="349" spans="1:8" s="80" customFormat="1" ht="45" customHeight="1">
      <c r="A349" s="350"/>
      <c r="B349" s="351" t="s">
        <v>242</v>
      </c>
      <c r="C349" s="352" t="s">
        <v>243</v>
      </c>
      <c r="D349" s="353"/>
      <c r="E349" s="353"/>
      <c r="F349" s="354">
        <f aca="true" t="shared" si="64" ref="F349:H353">F350</f>
        <v>1356.032</v>
      </c>
      <c r="G349" s="354">
        <f t="shared" si="64"/>
        <v>1410.273</v>
      </c>
      <c r="H349" s="354">
        <f t="shared" si="64"/>
        <v>1466.684</v>
      </c>
    </row>
    <row r="350" spans="1:8" s="80" customFormat="1" ht="15" customHeight="1">
      <c r="A350" s="122"/>
      <c r="B350" s="297" t="s">
        <v>213</v>
      </c>
      <c r="C350" s="30" t="s">
        <v>244</v>
      </c>
      <c r="D350" s="31"/>
      <c r="E350" s="31"/>
      <c r="F350" s="98">
        <f t="shared" si="64"/>
        <v>1356.032</v>
      </c>
      <c r="G350" s="98">
        <f t="shared" si="64"/>
        <v>1410.273</v>
      </c>
      <c r="H350" s="98">
        <f t="shared" si="64"/>
        <v>1466.684</v>
      </c>
    </row>
    <row r="351" spans="1:8" s="80" customFormat="1" ht="15" customHeight="1">
      <c r="A351" s="140"/>
      <c r="B351" s="315" t="s">
        <v>245</v>
      </c>
      <c r="C351" s="141" t="s">
        <v>246</v>
      </c>
      <c r="D351" s="151"/>
      <c r="E351" s="151"/>
      <c r="F351" s="142">
        <f t="shared" si="64"/>
        <v>1356.032</v>
      </c>
      <c r="G351" s="142">
        <f t="shared" si="64"/>
        <v>1410.273</v>
      </c>
      <c r="H351" s="142">
        <f t="shared" si="64"/>
        <v>1466.684</v>
      </c>
    </row>
    <row r="352" spans="1:8" s="80" customFormat="1" ht="60" customHeight="1">
      <c r="A352" s="122"/>
      <c r="B352" s="297" t="s">
        <v>94</v>
      </c>
      <c r="C352" s="30" t="s">
        <v>246</v>
      </c>
      <c r="D352" s="31">
        <v>100</v>
      </c>
      <c r="E352" s="31"/>
      <c r="F352" s="98">
        <f t="shared" si="64"/>
        <v>1356.032</v>
      </c>
      <c r="G352" s="98">
        <f t="shared" si="64"/>
        <v>1410.273</v>
      </c>
      <c r="H352" s="98">
        <f t="shared" si="64"/>
        <v>1466.684</v>
      </c>
    </row>
    <row r="353" spans="1:8" s="80" customFormat="1" ht="30" customHeight="1">
      <c r="A353" s="122"/>
      <c r="B353" s="297" t="s">
        <v>217</v>
      </c>
      <c r="C353" s="30" t="s">
        <v>246</v>
      </c>
      <c r="D353" s="30" t="s">
        <v>218</v>
      </c>
      <c r="E353" s="31"/>
      <c r="F353" s="98">
        <f t="shared" si="64"/>
        <v>1356.032</v>
      </c>
      <c r="G353" s="98">
        <f t="shared" si="64"/>
        <v>1410.273</v>
      </c>
      <c r="H353" s="98">
        <f t="shared" si="64"/>
        <v>1466.684</v>
      </c>
    </row>
    <row r="354" spans="1:8" s="80" customFormat="1" ht="45" customHeight="1">
      <c r="A354" s="122"/>
      <c r="B354" s="297" t="s">
        <v>9</v>
      </c>
      <c r="C354" s="30" t="s">
        <v>246</v>
      </c>
      <c r="D354" s="30" t="s">
        <v>218</v>
      </c>
      <c r="E354" s="30" t="s">
        <v>219</v>
      </c>
      <c r="F354" s="98">
        <v>1356.032</v>
      </c>
      <c r="G354" s="98">
        <v>1410.273</v>
      </c>
      <c r="H354" s="98">
        <v>1466.684</v>
      </c>
    </row>
    <row r="355" spans="1:8" s="80" customFormat="1" ht="30" customHeight="1">
      <c r="A355" s="89">
        <v>16</v>
      </c>
      <c r="B355" s="305" t="s">
        <v>247</v>
      </c>
      <c r="C355" s="91" t="s">
        <v>248</v>
      </c>
      <c r="D355" s="124"/>
      <c r="E355" s="105"/>
      <c r="F355" s="92">
        <f aca="true" t="shared" si="65" ref="F355:H357">F356</f>
        <v>131</v>
      </c>
      <c r="G355" s="92">
        <f t="shared" si="65"/>
        <v>100</v>
      </c>
      <c r="H355" s="92">
        <f t="shared" si="65"/>
        <v>100</v>
      </c>
    </row>
    <row r="356" spans="1:8" s="80" customFormat="1" ht="15" customHeight="1">
      <c r="A356" s="125"/>
      <c r="B356" s="297" t="s">
        <v>213</v>
      </c>
      <c r="C356" s="31" t="s">
        <v>249</v>
      </c>
      <c r="D356" s="34"/>
      <c r="E356" s="30"/>
      <c r="F356" s="97">
        <f t="shared" si="65"/>
        <v>131</v>
      </c>
      <c r="G356" s="97">
        <f t="shared" si="65"/>
        <v>100</v>
      </c>
      <c r="H356" s="97">
        <f t="shared" si="65"/>
        <v>100</v>
      </c>
    </row>
    <row r="357" spans="1:8" s="80" customFormat="1" ht="15" customHeight="1">
      <c r="A357" s="125"/>
      <c r="B357" s="297" t="s">
        <v>213</v>
      </c>
      <c r="C357" s="31" t="s">
        <v>250</v>
      </c>
      <c r="D357" s="34"/>
      <c r="E357" s="30"/>
      <c r="F357" s="97">
        <f t="shared" si="65"/>
        <v>131</v>
      </c>
      <c r="G357" s="97">
        <f t="shared" si="65"/>
        <v>100</v>
      </c>
      <c r="H357" s="97">
        <f t="shared" si="65"/>
        <v>100</v>
      </c>
    </row>
    <row r="358" spans="1:8" s="80" customFormat="1" ht="15" customHeight="1">
      <c r="A358" s="287"/>
      <c r="B358" s="315" t="s">
        <v>251</v>
      </c>
      <c r="C358" s="141" t="s">
        <v>252</v>
      </c>
      <c r="D358" s="355"/>
      <c r="E358" s="141"/>
      <c r="F358" s="356">
        <f>F359+F363+F365</f>
        <v>131</v>
      </c>
      <c r="G358" s="356">
        <f>G359+G363+G365</f>
        <v>100</v>
      </c>
      <c r="H358" s="356">
        <f>H359+H363+H365</f>
        <v>100</v>
      </c>
    </row>
    <row r="359" spans="1:8" s="80" customFormat="1" ht="30" customHeight="1">
      <c r="A359" s="125"/>
      <c r="B359" s="297" t="s">
        <v>59</v>
      </c>
      <c r="C359" s="30" t="s">
        <v>252</v>
      </c>
      <c r="D359" s="34" t="s">
        <v>78</v>
      </c>
      <c r="E359" s="30"/>
      <c r="F359" s="97">
        <f aca="true" t="shared" si="66" ref="F359:H360">F360</f>
        <v>100</v>
      </c>
      <c r="G359" s="97">
        <f t="shared" si="66"/>
        <v>100</v>
      </c>
      <c r="H359" s="97">
        <f t="shared" si="66"/>
        <v>100</v>
      </c>
    </row>
    <row r="360" spans="1:8" s="80" customFormat="1" ht="30" customHeight="1">
      <c r="A360" s="122"/>
      <c r="B360" s="297" t="s">
        <v>60</v>
      </c>
      <c r="C360" s="30" t="s">
        <v>252</v>
      </c>
      <c r="D360" s="34" t="s">
        <v>61</v>
      </c>
      <c r="E360" s="30"/>
      <c r="F360" s="98">
        <f t="shared" si="66"/>
        <v>100</v>
      </c>
      <c r="G360" s="98">
        <f t="shared" si="66"/>
        <v>100</v>
      </c>
      <c r="H360" s="98">
        <f t="shared" si="66"/>
        <v>100</v>
      </c>
    </row>
    <row r="361" spans="1:8" s="80" customFormat="1" ht="15" customHeight="1">
      <c r="A361" s="122"/>
      <c r="B361" s="297" t="s">
        <v>188</v>
      </c>
      <c r="C361" s="30" t="s">
        <v>252</v>
      </c>
      <c r="D361" s="30" t="s">
        <v>61</v>
      </c>
      <c r="E361" s="30" t="s">
        <v>189</v>
      </c>
      <c r="F361" s="98">
        <v>100</v>
      </c>
      <c r="G361" s="98">
        <v>100</v>
      </c>
      <c r="H361" s="98">
        <v>100</v>
      </c>
    </row>
    <row r="362" spans="1:8" s="80" customFormat="1" ht="15" customHeight="1">
      <c r="A362" s="122"/>
      <c r="B362" s="297" t="s">
        <v>99</v>
      </c>
      <c r="C362" s="30" t="s">
        <v>252</v>
      </c>
      <c r="D362" s="30" t="s">
        <v>100</v>
      </c>
      <c r="E362" s="30"/>
      <c r="F362" s="98">
        <f>F363+F365</f>
        <v>31</v>
      </c>
      <c r="G362" s="98">
        <f>G363+G365</f>
        <v>0</v>
      </c>
      <c r="H362" s="98">
        <f>H363+H365</f>
        <v>0</v>
      </c>
    </row>
    <row r="363" spans="1:8" s="80" customFormat="1" ht="15" customHeight="1" hidden="1">
      <c r="A363" s="122"/>
      <c r="B363" s="297" t="s">
        <v>253</v>
      </c>
      <c r="C363" s="30" t="s">
        <v>252</v>
      </c>
      <c r="D363" s="30" t="s">
        <v>254</v>
      </c>
      <c r="E363" s="30"/>
      <c r="F363" s="98">
        <f>F364</f>
        <v>0</v>
      </c>
      <c r="G363" s="98">
        <f>G364</f>
        <v>0</v>
      </c>
      <c r="H363" s="98">
        <f>H364</f>
        <v>0</v>
      </c>
    </row>
    <row r="364" spans="1:8" s="80" customFormat="1" ht="15" customHeight="1" hidden="1">
      <c r="A364" s="122"/>
      <c r="B364" s="297" t="s">
        <v>188</v>
      </c>
      <c r="C364" s="30" t="s">
        <v>252</v>
      </c>
      <c r="D364" s="30" t="s">
        <v>254</v>
      </c>
      <c r="E364" s="30" t="s">
        <v>189</v>
      </c>
      <c r="F364" s="98">
        <v>0</v>
      </c>
      <c r="G364" s="98">
        <v>0</v>
      </c>
      <c r="H364" s="98">
        <v>0</v>
      </c>
    </row>
    <row r="365" spans="1:8" s="80" customFormat="1" ht="15" customHeight="1">
      <c r="A365" s="122"/>
      <c r="B365" s="297" t="s">
        <v>101</v>
      </c>
      <c r="C365" s="30" t="s">
        <v>252</v>
      </c>
      <c r="D365" s="30" t="s">
        <v>102</v>
      </c>
      <c r="E365" s="30"/>
      <c r="F365" s="98">
        <f>F366</f>
        <v>31</v>
      </c>
      <c r="G365" s="98">
        <f>G366</f>
        <v>0</v>
      </c>
      <c r="H365" s="98">
        <f>H366</f>
        <v>0</v>
      </c>
    </row>
    <row r="366" spans="1:8" s="80" customFormat="1" ht="15" customHeight="1">
      <c r="A366" s="122"/>
      <c r="B366" s="297" t="s">
        <v>188</v>
      </c>
      <c r="C366" s="30" t="s">
        <v>252</v>
      </c>
      <c r="D366" s="30" t="s">
        <v>102</v>
      </c>
      <c r="E366" s="30" t="s">
        <v>189</v>
      </c>
      <c r="F366" s="98">
        <v>31</v>
      </c>
      <c r="G366" s="98">
        <v>0</v>
      </c>
      <c r="H366" s="98">
        <v>0</v>
      </c>
    </row>
    <row r="367" spans="1:8" s="80" customFormat="1" ht="30" customHeight="1" hidden="1">
      <c r="A367" s="89"/>
      <c r="B367" s="305" t="s">
        <v>255</v>
      </c>
      <c r="C367" s="91" t="s">
        <v>256</v>
      </c>
      <c r="D367" s="124"/>
      <c r="E367" s="105"/>
      <c r="F367" s="92">
        <f>F368</f>
        <v>0</v>
      </c>
      <c r="G367" s="92">
        <f>G368</f>
        <v>0</v>
      </c>
      <c r="H367" s="92">
        <f>H368</f>
        <v>0</v>
      </c>
    </row>
    <row r="368" spans="1:8" s="80" customFormat="1" ht="15" customHeight="1" hidden="1">
      <c r="A368" s="125"/>
      <c r="B368" s="297" t="s">
        <v>213</v>
      </c>
      <c r="C368" s="30" t="s">
        <v>402</v>
      </c>
      <c r="D368" s="34"/>
      <c r="E368" s="30"/>
      <c r="F368" s="126">
        <f>F370</f>
        <v>0</v>
      </c>
      <c r="G368" s="126">
        <f>G370</f>
        <v>0</v>
      </c>
      <c r="H368" s="126">
        <f>H370</f>
        <v>0</v>
      </c>
    </row>
    <row r="369" spans="1:8" s="80" customFormat="1" ht="15" customHeight="1" hidden="1">
      <c r="A369" s="125"/>
      <c r="B369" s="297" t="s">
        <v>213</v>
      </c>
      <c r="C369" s="30" t="s">
        <v>257</v>
      </c>
      <c r="D369" s="34"/>
      <c r="E369" s="30"/>
      <c r="F369" s="126">
        <f>F370</f>
        <v>0</v>
      </c>
      <c r="G369" s="126">
        <f>G370</f>
        <v>0</v>
      </c>
      <c r="H369" s="126">
        <f>H370</f>
        <v>0</v>
      </c>
    </row>
    <row r="370" spans="1:8" s="80" customFormat="1" ht="30" customHeight="1" hidden="1">
      <c r="A370" s="140"/>
      <c r="B370" s="315" t="s">
        <v>92</v>
      </c>
      <c r="C370" s="141" t="s">
        <v>258</v>
      </c>
      <c r="D370" s="355"/>
      <c r="E370" s="141"/>
      <c r="F370" s="142">
        <f>F371+F374+F378</f>
        <v>0</v>
      </c>
      <c r="G370" s="142">
        <f>G371+G374+G378</f>
        <v>0</v>
      </c>
      <c r="H370" s="142">
        <f>H371+H374+H378</f>
        <v>0</v>
      </c>
    </row>
    <row r="371" spans="1:8" s="80" customFormat="1" ht="60" customHeight="1" hidden="1">
      <c r="A371" s="122"/>
      <c r="B371" s="297" t="s">
        <v>94</v>
      </c>
      <c r="C371" s="30" t="s">
        <v>258</v>
      </c>
      <c r="D371" s="34" t="s">
        <v>95</v>
      </c>
      <c r="E371" s="30"/>
      <c r="F371" s="98">
        <f aca="true" t="shared" si="67" ref="F371:H372">F372</f>
        <v>0</v>
      </c>
      <c r="G371" s="98">
        <f t="shared" si="67"/>
        <v>0</v>
      </c>
      <c r="H371" s="98">
        <f t="shared" si="67"/>
        <v>0</v>
      </c>
    </row>
    <row r="372" spans="1:8" s="80" customFormat="1" ht="15" customHeight="1" hidden="1">
      <c r="A372" s="122"/>
      <c r="B372" s="297" t="s">
        <v>96</v>
      </c>
      <c r="C372" s="30" t="s">
        <v>258</v>
      </c>
      <c r="D372" s="30" t="s">
        <v>103</v>
      </c>
      <c r="E372" s="31"/>
      <c r="F372" s="98">
        <f t="shared" si="67"/>
        <v>0</v>
      </c>
      <c r="G372" s="98">
        <f t="shared" si="67"/>
        <v>0</v>
      </c>
      <c r="H372" s="98">
        <f t="shared" si="67"/>
        <v>0</v>
      </c>
    </row>
    <row r="373" spans="1:8" s="80" customFormat="1" ht="15" customHeight="1" hidden="1">
      <c r="A373" s="122"/>
      <c r="B373" s="297" t="s">
        <v>259</v>
      </c>
      <c r="C373" s="30" t="s">
        <v>258</v>
      </c>
      <c r="D373" s="30" t="s">
        <v>103</v>
      </c>
      <c r="E373" s="30" t="s">
        <v>260</v>
      </c>
      <c r="F373" s="98">
        <v>0</v>
      </c>
      <c r="G373" s="98">
        <v>0</v>
      </c>
      <c r="H373" s="98">
        <v>0</v>
      </c>
    </row>
    <row r="374" spans="1:8" s="80" customFormat="1" ht="30" customHeight="1" hidden="1">
      <c r="A374" s="122"/>
      <c r="B374" s="297" t="s">
        <v>59</v>
      </c>
      <c r="C374" s="30" t="s">
        <v>258</v>
      </c>
      <c r="D374" s="30" t="s">
        <v>78</v>
      </c>
      <c r="E374" s="30"/>
      <c r="F374" s="98">
        <f aca="true" t="shared" si="68" ref="F374:H375">F375</f>
        <v>0</v>
      </c>
      <c r="G374" s="98">
        <f t="shared" si="68"/>
        <v>0</v>
      </c>
      <c r="H374" s="98">
        <f t="shared" si="68"/>
        <v>0</v>
      </c>
    </row>
    <row r="375" spans="1:8" s="80" customFormat="1" ht="30" customHeight="1" hidden="1">
      <c r="A375" s="122"/>
      <c r="B375" s="297" t="s">
        <v>60</v>
      </c>
      <c r="C375" s="30" t="s">
        <v>258</v>
      </c>
      <c r="D375" s="30" t="s">
        <v>61</v>
      </c>
      <c r="E375" s="31"/>
      <c r="F375" s="98">
        <f t="shared" si="68"/>
        <v>0</v>
      </c>
      <c r="G375" s="98">
        <f t="shared" si="68"/>
        <v>0</v>
      </c>
      <c r="H375" s="98">
        <f t="shared" si="68"/>
        <v>0</v>
      </c>
    </row>
    <row r="376" spans="1:8" s="80" customFormat="1" ht="15" customHeight="1" hidden="1">
      <c r="A376" s="122"/>
      <c r="B376" s="297" t="s">
        <v>259</v>
      </c>
      <c r="C376" s="30" t="s">
        <v>258</v>
      </c>
      <c r="D376" s="30" t="s">
        <v>61</v>
      </c>
      <c r="E376" s="30" t="s">
        <v>260</v>
      </c>
      <c r="F376" s="98">
        <v>0</v>
      </c>
      <c r="G376" s="98">
        <v>0</v>
      </c>
      <c r="H376" s="98">
        <v>0</v>
      </c>
    </row>
    <row r="377" spans="1:8" s="80" customFormat="1" ht="15" customHeight="1" hidden="1">
      <c r="A377" s="122"/>
      <c r="B377" s="297" t="s">
        <v>99</v>
      </c>
      <c r="C377" s="30" t="s">
        <v>258</v>
      </c>
      <c r="D377" s="30" t="s">
        <v>100</v>
      </c>
      <c r="E377" s="30"/>
      <c r="F377" s="98">
        <f aca="true" t="shared" si="69" ref="F377:H378">F378</f>
        <v>0</v>
      </c>
      <c r="G377" s="98">
        <f t="shared" si="69"/>
        <v>0</v>
      </c>
      <c r="H377" s="98">
        <f t="shared" si="69"/>
        <v>0</v>
      </c>
    </row>
    <row r="378" spans="1:8" s="80" customFormat="1" ht="15" customHeight="1" hidden="1">
      <c r="A378" s="122"/>
      <c r="B378" s="297" t="s">
        <v>101</v>
      </c>
      <c r="C378" s="30" t="s">
        <v>258</v>
      </c>
      <c r="D378" s="30" t="s">
        <v>102</v>
      </c>
      <c r="E378" s="31"/>
      <c r="F378" s="98">
        <f t="shared" si="69"/>
        <v>0</v>
      </c>
      <c r="G378" s="98">
        <f t="shared" si="69"/>
        <v>0</v>
      </c>
      <c r="H378" s="98">
        <f t="shared" si="69"/>
        <v>0</v>
      </c>
    </row>
    <row r="379" spans="1:8" s="80" customFormat="1" ht="15" customHeight="1" hidden="1">
      <c r="A379" s="122"/>
      <c r="B379" s="297" t="s">
        <v>259</v>
      </c>
      <c r="C379" s="30" t="s">
        <v>258</v>
      </c>
      <c r="D379" s="30" t="s">
        <v>102</v>
      </c>
      <c r="E379" s="30" t="s">
        <v>260</v>
      </c>
      <c r="F379" s="98">
        <v>0</v>
      </c>
      <c r="G379" s="98">
        <v>0</v>
      </c>
      <c r="H379" s="98">
        <v>0</v>
      </c>
    </row>
    <row r="380" spans="1:8" s="80" customFormat="1" ht="45" customHeight="1">
      <c r="A380" s="89">
        <v>17</v>
      </c>
      <c r="B380" s="316" t="s">
        <v>476</v>
      </c>
      <c r="C380" s="118" t="s">
        <v>261</v>
      </c>
      <c r="D380" s="113"/>
      <c r="E380" s="113"/>
      <c r="F380" s="92">
        <f aca="true" t="shared" si="70" ref="F380:H381">F381</f>
        <v>4125.81174</v>
      </c>
      <c r="G380" s="92">
        <f t="shared" si="70"/>
        <v>2665.14</v>
      </c>
      <c r="H380" s="92">
        <f t="shared" si="70"/>
        <v>2104.33</v>
      </c>
    </row>
    <row r="381" spans="1:8" s="80" customFormat="1" ht="15" customHeight="1">
      <c r="A381" s="125"/>
      <c r="B381" s="297" t="s">
        <v>213</v>
      </c>
      <c r="C381" s="34" t="s">
        <v>262</v>
      </c>
      <c r="D381" s="31"/>
      <c r="E381" s="31"/>
      <c r="F381" s="97">
        <f t="shared" si="70"/>
        <v>4125.81174</v>
      </c>
      <c r="G381" s="97">
        <f t="shared" si="70"/>
        <v>2665.14</v>
      </c>
      <c r="H381" s="97">
        <f t="shared" si="70"/>
        <v>2104.33</v>
      </c>
    </row>
    <row r="382" spans="1:8" s="80" customFormat="1" ht="15" customHeight="1">
      <c r="A382" s="125"/>
      <c r="B382" s="297" t="s">
        <v>213</v>
      </c>
      <c r="C382" s="34" t="s">
        <v>263</v>
      </c>
      <c r="D382" s="31"/>
      <c r="E382" s="31"/>
      <c r="F382" s="97">
        <f>F383+F390+F394+F398+F402+F406+F413+F417+F424+F431+F437+F441+F448+F453+F457</f>
        <v>4125.81174</v>
      </c>
      <c r="G382" s="97">
        <f>G383+G390+G394+G398+G402+G406+G413+G417+G424+G431+G437+G441+G448+G453+G457</f>
        <v>2665.14</v>
      </c>
      <c r="H382" s="97">
        <f>H383+H390+H394+H398+H402+H406+H413+H417+H424+H431+H437+H441+H448+H453+H457</f>
        <v>2104.33</v>
      </c>
    </row>
    <row r="383" spans="1:8" s="80" customFormat="1" ht="30" customHeight="1" hidden="1">
      <c r="A383" s="93"/>
      <c r="B383" s="306" t="s">
        <v>92</v>
      </c>
      <c r="C383" s="120" t="s">
        <v>264</v>
      </c>
      <c r="D383" s="104"/>
      <c r="E383" s="104"/>
      <c r="F383" s="96">
        <f>F384+F387</f>
        <v>0</v>
      </c>
      <c r="G383" s="96">
        <f>G384+G387</f>
        <v>0</v>
      </c>
      <c r="H383" s="96">
        <f>H384+H387</f>
        <v>0</v>
      </c>
    </row>
    <row r="384" spans="1:8" s="80" customFormat="1" ht="30" customHeight="1" hidden="1">
      <c r="A384" s="125"/>
      <c r="B384" s="297" t="s">
        <v>59</v>
      </c>
      <c r="C384" s="34" t="s">
        <v>264</v>
      </c>
      <c r="D384" s="31">
        <v>200</v>
      </c>
      <c r="E384" s="31"/>
      <c r="F384" s="97">
        <f aca="true" t="shared" si="71" ref="F384:H385">F385</f>
        <v>0</v>
      </c>
      <c r="G384" s="97">
        <f t="shared" si="71"/>
        <v>0</v>
      </c>
      <c r="H384" s="97">
        <f t="shared" si="71"/>
        <v>0</v>
      </c>
    </row>
    <row r="385" spans="1:8" s="80" customFormat="1" ht="30" customHeight="1" hidden="1">
      <c r="A385" s="125"/>
      <c r="B385" s="297" t="s">
        <v>60</v>
      </c>
      <c r="C385" s="34" t="s">
        <v>264</v>
      </c>
      <c r="D385" s="31">
        <v>240</v>
      </c>
      <c r="E385" s="31"/>
      <c r="F385" s="97">
        <f t="shared" si="71"/>
        <v>0</v>
      </c>
      <c r="G385" s="97">
        <f t="shared" si="71"/>
        <v>0</v>
      </c>
      <c r="H385" s="97">
        <f t="shared" si="71"/>
        <v>0</v>
      </c>
    </row>
    <row r="386" spans="1:8" s="80" customFormat="1" ht="15" customHeight="1" hidden="1">
      <c r="A386" s="125"/>
      <c r="B386" s="297" t="s">
        <v>97</v>
      </c>
      <c r="C386" s="34" t="s">
        <v>264</v>
      </c>
      <c r="D386" s="31">
        <v>240</v>
      </c>
      <c r="E386" s="30" t="s">
        <v>98</v>
      </c>
      <c r="F386" s="97">
        <v>0</v>
      </c>
      <c r="G386" s="97">
        <v>0</v>
      </c>
      <c r="H386" s="97">
        <v>0</v>
      </c>
    </row>
    <row r="387" spans="1:8" s="80" customFormat="1" ht="15" customHeight="1" hidden="1">
      <c r="A387" s="125"/>
      <c r="B387" s="297" t="s">
        <v>99</v>
      </c>
      <c r="C387" s="34" t="s">
        <v>264</v>
      </c>
      <c r="D387" s="31">
        <v>800</v>
      </c>
      <c r="E387" s="30"/>
      <c r="F387" s="97">
        <f aca="true" t="shared" si="72" ref="F387:H388">F388</f>
        <v>0</v>
      </c>
      <c r="G387" s="97">
        <f t="shared" si="72"/>
        <v>0</v>
      </c>
      <c r="H387" s="97">
        <f t="shared" si="72"/>
        <v>0</v>
      </c>
    </row>
    <row r="388" spans="1:8" s="80" customFormat="1" ht="15" customHeight="1" hidden="1">
      <c r="A388" s="125"/>
      <c r="B388" s="297" t="s">
        <v>253</v>
      </c>
      <c r="C388" s="34" t="s">
        <v>264</v>
      </c>
      <c r="D388" s="31">
        <v>830</v>
      </c>
      <c r="E388" s="31"/>
      <c r="F388" s="97">
        <f t="shared" si="72"/>
        <v>0</v>
      </c>
      <c r="G388" s="97">
        <f t="shared" si="72"/>
        <v>0</v>
      </c>
      <c r="H388" s="97">
        <f t="shared" si="72"/>
        <v>0</v>
      </c>
    </row>
    <row r="389" spans="1:8" s="80" customFormat="1" ht="15" customHeight="1" hidden="1">
      <c r="A389" s="125"/>
      <c r="B389" s="297" t="s">
        <v>97</v>
      </c>
      <c r="C389" s="34" t="s">
        <v>264</v>
      </c>
      <c r="D389" s="31">
        <v>830</v>
      </c>
      <c r="E389" s="30" t="s">
        <v>98</v>
      </c>
      <c r="F389" s="97">
        <v>0</v>
      </c>
      <c r="G389" s="97">
        <v>0</v>
      </c>
      <c r="H389" s="97">
        <v>0</v>
      </c>
    </row>
    <row r="390" spans="1:8" s="80" customFormat="1" ht="30" customHeight="1">
      <c r="A390" s="93"/>
      <c r="B390" s="306" t="s">
        <v>266</v>
      </c>
      <c r="C390" s="104" t="s">
        <v>267</v>
      </c>
      <c r="D390" s="104"/>
      <c r="E390" s="104"/>
      <c r="F390" s="108">
        <f>F392</f>
        <v>531</v>
      </c>
      <c r="G390" s="108">
        <f>G392</f>
        <v>552.24</v>
      </c>
      <c r="H390" s="108">
        <f>H392</f>
        <v>574.33</v>
      </c>
    </row>
    <row r="391" spans="1:8" s="80" customFormat="1" ht="15" customHeight="1">
      <c r="A391" s="125"/>
      <c r="B391" s="297" t="s">
        <v>268</v>
      </c>
      <c r="C391" s="31" t="s">
        <v>267</v>
      </c>
      <c r="D391" s="31">
        <v>300</v>
      </c>
      <c r="E391" s="31"/>
      <c r="F391" s="98">
        <f aca="true" t="shared" si="73" ref="F391:H392">F392</f>
        <v>531</v>
      </c>
      <c r="G391" s="98">
        <f t="shared" si="73"/>
        <v>552.24</v>
      </c>
      <c r="H391" s="98">
        <f t="shared" si="73"/>
        <v>574.33</v>
      </c>
    </row>
    <row r="392" spans="1:8" s="80" customFormat="1" ht="30" customHeight="1">
      <c r="A392" s="125"/>
      <c r="B392" s="297" t="s">
        <v>269</v>
      </c>
      <c r="C392" s="31" t="s">
        <v>267</v>
      </c>
      <c r="D392" s="30" t="s">
        <v>270</v>
      </c>
      <c r="E392" s="31"/>
      <c r="F392" s="98">
        <f t="shared" si="73"/>
        <v>531</v>
      </c>
      <c r="G392" s="98">
        <f t="shared" si="73"/>
        <v>552.24</v>
      </c>
      <c r="H392" s="98">
        <f t="shared" si="73"/>
        <v>574.33</v>
      </c>
    </row>
    <row r="393" spans="1:8" s="80" customFormat="1" ht="15" customHeight="1">
      <c r="A393" s="125"/>
      <c r="B393" s="297" t="s">
        <v>271</v>
      </c>
      <c r="C393" s="31" t="s">
        <v>267</v>
      </c>
      <c r="D393" s="30" t="s">
        <v>270</v>
      </c>
      <c r="E393" s="31">
        <v>1001</v>
      </c>
      <c r="F393" s="98">
        <v>531</v>
      </c>
      <c r="G393" s="98">
        <v>552.24</v>
      </c>
      <c r="H393" s="98">
        <v>574.33</v>
      </c>
    </row>
    <row r="394" spans="1:8" s="80" customFormat="1" ht="30" customHeight="1">
      <c r="A394" s="93"/>
      <c r="B394" s="306" t="s">
        <v>272</v>
      </c>
      <c r="C394" s="94" t="s">
        <v>273</v>
      </c>
      <c r="D394" s="104"/>
      <c r="E394" s="104"/>
      <c r="F394" s="108">
        <f>F396</f>
        <v>100</v>
      </c>
      <c r="G394" s="108">
        <f>G396</f>
        <v>100</v>
      </c>
      <c r="H394" s="108">
        <f>H396</f>
        <v>100</v>
      </c>
    </row>
    <row r="395" spans="1:8" s="80" customFormat="1" ht="15" customHeight="1">
      <c r="A395" s="125"/>
      <c r="B395" s="297" t="s">
        <v>99</v>
      </c>
      <c r="C395" s="30" t="s">
        <v>273</v>
      </c>
      <c r="D395" s="31">
        <v>800</v>
      </c>
      <c r="E395" s="31"/>
      <c r="F395" s="98">
        <f aca="true" t="shared" si="74" ref="F395:H400">F396</f>
        <v>100</v>
      </c>
      <c r="G395" s="98">
        <f t="shared" si="74"/>
        <v>100</v>
      </c>
      <c r="H395" s="98">
        <f t="shared" si="74"/>
        <v>100</v>
      </c>
    </row>
    <row r="396" spans="1:8" s="80" customFormat="1" ht="15" customHeight="1">
      <c r="A396" s="125"/>
      <c r="B396" s="297" t="s">
        <v>274</v>
      </c>
      <c r="C396" s="30" t="s">
        <v>273</v>
      </c>
      <c r="D396" s="30" t="s">
        <v>275</v>
      </c>
      <c r="E396" s="31"/>
      <c r="F396" s="98">
        <f t="shared" si="74"/>
        <v>100</v>
      </c>
      <c r="G396" s="98">
        <f t="shared" si="74"/>
        <v>100</v>
      </c>
      <c r="H396" s="98">
        <f t="shared" si="74"/>
        <v>100</v>
      </c>
    </row>
    <row r="397" spans="1:8" s="80" customFormat="1" ht="15" customHeight="1">
      <c r="A397" s="125"/>
      <c r="B397" s="297" t="s">
        <v>276</v>
      </c>
      <c r="C397" s="30" t="s">
        <v>273</v>
      </c>
      <c r="D397" s="30" t="s">
        <v>275</v>
      </c>
      <c r="E397" s="30" t="s">
        <v>277</v>
      </c>
      <c r="F397" s="98">
        <v>100</v>
      </c>
      <c r="G397" s="98">
        <v>100</v>
      </c>
      <c r="H397" s="98">
        <v>100</v>
      </c>
    </row>
    <row r="398" spans="1:8" s="80" customFormat="1" ht="15" customHeight="1">
      <c r="A398" s="93"/>
      <c r="B398" s="306" t="s">
        <v>278</v>
      </c>
      <c r="C398" s="120" t="s">
        <v>279</v>
      </c>
      <c r="D398" s="94"/>
      <c r="E398" s="94"/>
      <c r="F398" s="108">
        <f t="shared" si="74"/>
        <v>180</v>
      </c>
      <c r="G398" s="108">
        <f t="shared" si="74"/>
        <v>180</v>
      </c>
      <c r="H398" s="108">
        <f t="shared" si="74"/>
        <v>180</v>
      </c>
    </row>
    <row r="399" spans="1:8" s="80" customFormat="1" ht="30" customHeight="1">
      <c r="A399" s="125"/>
      <c r="B399" s="297" t="s">
        <v>59</v>
      </c>
      <c r="C399" s="34" t="s">
        <v>373</v>
      </c>
      <c r="D399" s="30" t="s">
        <v>78</v>
      </c>
      <c r="E399" s="30"/>
      <c r="F399" s="98">
        <f t="shared" si="74"/>
        <v>180</v>
      </c>
      <c r="G399" s="98">
        <f t="shared" si="74"/>
        <v>180</v>
      </c>
      <c r="H399" s="98">
        <f t="shared" si="74"/>
        <v>180</v>
      </c>
    </row>
    <row r="400" spans="1:8" s="80" customFormat="1" ht="30" customHeight="1">
      <c r="A400" s="125"/>
      <c r="B400" s="297" t="s">
        <v>60</v>
      </c>
      <c r="C400" s="34" t="s">
        <v>279</v>
      </c>
      <c r="D400" s="30" t="s">
        <v>61</v>
      </c>
      <c r="E400" s="30"/>
      <c r="F400" s="98">
        <f t="shared" si="74"/>
        <v>180</v>
      </c>
      <c r="G400" s="98">
        <f t="shared" si="74"/>
        <v>180</v>
      </c>
      <c r="H400" s="98">
        <f t="shared" si="74"/>
        <v>180</v>
      </c>
    </row>
    <row r="401" spans="1:8" s="80" customFormat="1" ht="15" customHeight="1">
      <c r="A401" s="125"/>
      <c r="B401" s="297" t="s">
        <v>177</v>
      </c>
      <c r="C401" s="34" t="s">
        <v>279</v>
      </c>
      <c r="D401" s="30" t="s">
        <v>61</v>
      </c>
      <c r="E401" s="30" t="s">
        <v>178</v>
      </c>
      <c r="F401" s="98">
        <v>180</v>
      </c>
      <c r="G401" s="98">
        <v>180</v>
      </c>
      <c r="H401" s="98">
        <v>180</v>
      </c>
    </row>
    <row r="402" spans="1:8" s="80" customFormat="1" ht="30" customHeight="1" hidden="1">
      <c r="A402" s="103"/>
      <c r="B402" s="306" t="s">
        <v>179</v>
      </c>
      <c r="C402" s="94" t="s">
        <v>481</v>
      </c>
      <c r="D402" s="94"/>
      <c r="E402" s="94"/>
      <c r="F402" s="108">
        <f aca="true" t="shared" si="75" ref="F402:H404">F403</f>
        <v>0</v>
      </c>
      <c r="G402" s="108">
        <f t="shared" si="75"/>
        <v>0</v>
      </c>
      <c r="H402" s="108">
        <f t="shared" si="75"/>
        <v>0</v>
      </c>
    </row>
    <row r="403" spans="1:8" s="80" customFormat="1" ht="30" customHeight="1" hidden="1">
      <c r="A403" s="32"/>
      <c r="B403" s="304" t="s">
        <v>59</v>
      </c>
      <c r="C403" s="30" t="s">
        <v>481</v>
      </c>
      <c r="D403" s="30" t="s">
        <v>78</v>
      </c>
      <c r="E403" s="30"/>
      <c r="F403" s="98">
        <f t="shared" si="75"/>
        <v>0</v>
      </c>
      <c r="G403" s="98">
        <f t="shared" si="75"/>
        <v>0</v>
      </c>
      <c r="H403" s="98">
        <f t="shared" si="75"/>
        <v>0</v>
      </c>
    </row>
    <row r="404" spans="1:8" s="80" customFormat="1" ht="30" customHeight="1" hidden="1">
      <c r="A404" s="32"/>
      <c r="B404" s="297" t="s">
        <v>60</v>
      </c>
      <c r="C404" s="30" t="s">
        <v>481</v>
      </c>
      <c r="D404" s="30" t="s">
        <v>61</v>
      </c>
      <c r="E404" s="30"/>
      <c r="F404" s="98">
        <f t="shared" si="75"/>
        <v>0</v>
      </c>
      <c r="G404" s="98">
        <f t="shared" si="75"/>
        <v>0</v>
      </c>
      <c r="H404" s="98">
        <f t="shared" si="75"/>
        <v>0</v>
      </c>
    </row>
    <row r="405" spans="1:8" s="80" customFormat="1" ht="15" customHeight="1" hidden="1">
      <c r="A405" s="32"/>
      <c r="B405" s="297" t="s">
        <v>177</v>
      </c>
      <c r="C405" s="30" t="s">
        <v>481</v>
      </c>
      <c r="D405" s="30" t="s">
        <v>61</v>
      </c>
      <c r="E405" s="30" t="s">
        <v>178</v>
      </c>
      <c r="F405" s="98">
        <v>0</v>
      </c>
      <c r="G405" s="98">
        <v>0</v>
      </c>
      <c r="H405" s="98">
        <v>0</v>
      </c>
    </row>
    <row r="406" spans="1:8" s="80" customFormat="1" ht="45" customHeight="1">
      <c r="A406" s="93"/>
      <c r="B406" s="306" t="s">
        <v>281</v>
      </c>
      <c r="C406" s="104" t="s">
        <v>280</v>
      </c>
      <c r="D406" s="94"/>
      <c r="E406" s="94"/>
      <c r="F406" s="108">
        <f>F407+F410</f>
        <v>1020</v>
      </c>
      <c r="G406" s="108">
        <f>G407+G410</f>
        <v>1020</v>
      </c>
      <c r="H406" s="108">
        <f>H407+H410</f>
        <v>1020</v>
      </c>
    </row>
    <row r="407" spans="1:8" s="80" customFormat="1" ht="30" customHeight="1">
      <c r="A407" s="125"/>
      <c r="B407" s="297" t="s">
        <v>59</v>
      </c>
      <c r="C407" s="31" t="s">
        <v>280</v>
      </c>
      <c r="D407" s="30" t="s">
        <v>78</v>
      </c>
      <c r="E407" s="30"/>
      <c r="F407" s="98">
        <f aca="true" t="shared" si="76" ref="F407:H408">F408</f>
        <v>1020</v>
      </c>
      <c r="G407" s="98">
        <f t="shared" si="76"/>
        <v>1020</v>
      </c>
      <c r="H407" s="98">
        <f t="shared" si="76"/>
        <v>1020</v>
      </c>
    </row>
    <row r="408" spans="1:8" s="80" customFormat="1" ht="30" customHeight="1">
      <c r="A408" s="125"/>
      <c r="B408" s="297" t="s">
        <v>60</v>
      </c>
      <c r="C408" s="31" t="s">
        <v>280</v>
      </c>
      <c r="D408" s="30" t="s">
        <v>61</v>
      </c>
      <c r="E408" s="30"/>
      <c r="F408" s="98">
        <f t="shared" si="76"/>
        <v>1020</v>
      </c>
      <c r="G408" s="98">
        <f t="shared" si="76"/>
        <v>1020</v>
      </c>
      <c r="H408" s="98">
        <f t="shared" si="76"/>
        <v>1020</v>
      </c>
    </row>
    <row r="409" spans="1:8" s="80" customFormat="1" ht="15" customHeight="1">
      <c r="A409" s="125"/>
      <c r="B409" s="299" t="s">
        <v>152</v>
      </c>
      <c r="C409" s="31" t="s">
        <v>280</v>
      </c>
      <c r="D409" s="30" t="s">
        <v>61</v>
      </c>
      <c r="E409" s="30" t="s">
        <v>153</v>
      </c>
      <c r="F409" s="98">
        <f>450+570</f>
        <v>1020</v>
      </c>
      <c r="G409" s="98">
        <f>450+570</f>
        <v>1020</v>
      </c>
      <c r="H409" s="98">
        <f>450+570</f>
        <v>1020</v>
      </c>
    </row>
    <row r="410" spans="1:8" s="80" customFormat="1" ht="15" customHeight="1" hidden="1">
      <c r="A410" s="125"/>
      <c r="B410" s="297" t="s">
        <v>99</v>
      </c>
      <c r="C410" s="31" t="s">
        <v>280</v>
      </c>
      <c r="D410" s="30" t="s">
        <v>100</v>
      </c>
      <c r="E410" s="30"/>
      <c r="F410" s="98">
        <f aca="true" t="shared" si="77" ref="F410:H411">F411</f>
        <v>0</v>
      </c>
      <c r="G410" s="98">
        <f t="shared" si="77"/>
        <v>0</v>
      </c>
      <c r="H410" s="98">
        <f t="shared" si="77"/>
        <v>0</v>
      </c>
    </row>
    <row r="411" spans="1:8" s="80" customFormat="1" ht="15" customHeight="1" hidden="1">
      <c r="A411" s="125"/>
      <c r="B411" s="299" t="s">
        <v>253</v>
      </c>
      <c r="C411" s="31" t="s">
        <v>280</v>
      </c>
      <c r="D411" s="30" t="s">
        <v>254</v>
      </c>
      <c r="E411" s="30"/>
      <c r="F411" s="98">
        <f t="shared" si="77"/>
        <v>0</v>
      </c>
      <c r="G411" s="98">
        <f t="shared" si="77"/>
        <v>0</v>
      </c>
      <c r="H411" s="98">
        <f t="shared" si="77"/>
        <v>0</v>
      </c>
    </row>
    <row r="412" spans="1:8" s="80" customFormat="1" ht="15" customHeight="1" hidden="1">
      <c r="A412" s="125"/>
      <c r="B412" s="299" t="s">
        <v>152</v>
      </c>
      <c r="C412" s="31" t="s">
        <v>280</v>
      </c>
      <c r="D412" s="30" t="s">
        <v>254</v>
      </c>
      <c r="E412" s="30" t="s">
        <v>153</v>
      </c>
      <c r="F412" s="98">
        <v>0</v>
      </c>
      <c r="G412" s="98">
        <v>0</v>
      </c>
      <c r="H412" s="98">
        <v>0</v>
      </c>
    </row>
    <row r="413" spans="1:8" s="80" customFormat="1" ht="30" customHeight="1" hidden="1">
      <c r="A413" s="287"/>
      <c r="B413" s="312" t="s">
        <v>477</v>
      </c>
      <c r="C413" s="151" t="s">
        <v>479</v>
      </c>
      <c r="D413" s="141"/>
      <c r="E413" s="141"/>
      <c r="F413" s="142">
        <f>F414</f>
        <v>0</v>
      </c>
      <c r="G413" s="142">
        <f aca="true" t="shared" si="78" ref="G413:H415">G414</f>
        <v>0</v>
      </c>
      <c r="H413" s="142">
        <f t="shared" si="78"/>
        <v>0</v>
      </c>
    </row>
    <row r="414" spans="1:8" s="80" customFormat="1" ht="15" customHeight="1" hidden="1">
      <c r="A414" s="125"/>
      <c r="B414" s="297" t="s">
        <v>99</v>
      </c>
      <c r="C414" s="31" t="s">
        <v>479</v>
      </c>
      <c r="D414" s="30" t="s">
        <v>100</v>
      </c>
      <c r="E414" s="30"/>
      <c r="F414" s="98">
        <f>F415</f>
        <v>0</v>
      </c>
      <c r="G414" s="98">
        <f t="shared" si="78"/>
        <v>0</v>
      </c>
      <c r="H414" s="98">
        <f t="shared" si="78"/>
        <v>0</v>
      </c>
    </row>
    <row r="415" spans="1:8" s="80" customFormat="1" ht="15" customHeight="1" hidden="1">
      <c r="A415" s="125"/>
      <c r="B415" s="297" t="s">
        <v>521</v>
      </c>
      <c r="C415" s="31" t="s">
        <v>479</v>
      </c>
      <c r="D415" s="30" t="s">
        <v>520</v>
      </c>
      <c r="E415" s="30"/>
      <c r="F415" s="98">
        <f>F416</f>
        <v>0</v>
      </c>
      <c r="G415" s="98">
        <f t="shared" si="78"/>
        <v>0</v>
      </c>
      <c r="H415" s="98">
        <f t="shared" si="78"/>
        <v>0</v>
      </c>
    </row>
    <row r="416" spans="1:8" s="80" customFormat="1" ht="15" customHeight="1" hidden="1">
      <c r="A416" s="125"/>
      <c r="B416" s="299" t="s">
        <v>478</v>
      </c>
      <c r="C416" s="31" t="s">
        <v>479</v>
      </c>
      <c r="D416" s="30" t="s">
        <v>520</v>
      </c>
      <c r="E416" s="30" t="s">
        <v>480</v>
      </c>
      <c r="F416" s="98">
        <v>0</v>
      </c>
      <c r="G416" s="98">
        <v>0</v>
      </c>
      <c r="H416" s="98">
        <v>0</v>
      </c>
    </row>
    <row r="417" spans="1:8" s="80" customFormat="1" ht="15" customHeight="1" hidden="1">
      <c r="A417" s="93"/>
      <c r="B417" s="306" t="s">
        <v>282</v>
      </c>
      <c r="C417" s="94" t="s">
        <v>299</v>
      </c>
      <c r="D417" s="94"/>
      <c r="E417" s="94"/>
      <c r="F417" s="108">
        <f>F418+F421</f>
        <v>0</v>
      </c>
      <c r="G417" s="108">
        <f>G418+G421</f>
        <v>0</v>
      </c>
      <c r="H417" s="108">
        <f>H418+H421</f>
        <v>0</v>
      </c>
    </row>
    <row r="418" spans="1:8" s="80" customFormat="1" ht="30" customHeight="1" hidden="1">
      <c r="A418" s="125"/>
      <c r="B418" s="297" t="s">
        <v>59</v>
      </c>
      <c r="C418" s="30" t="s">
        <v>299</v>
      </c>
      <c r="D418" s="30" t="s">
        <v>78</v>
      </c>
      <c r="E418" s="30"/>
      <c r="F418" s="98">
        <f aca="true" t="shared" si="79" ref="F418:H419">F419</f>
        <v>0</v>
      </c>
      <c r="G418" s="98">
        <f t="shared" si="79"/>
        <v>0</v>
      </c>
      <c r="H418" s="98">
        <f t="shared" si="79"/>
        <v>0</v>
      </c>
    </row>
    <row r="419" spans="1:8" s="80" customFormat="1" ht="30" customHeight="1" hidden="1">
      <c r="A419" s="125"/>
      <c r="B419" s="297" t="s">
        <v>60</v>
      </c>
      <c r="C419" s="30" t="s">
        <v>299</v>
      </c>
      <c r="D419" s="30" t="s">
        <v>61</v>
      </c>
      <c r="E419" s="30"/>
      <c r="F419" s="98">
        <f t="shared" si="79"/>
        <v>0</v>
      </c>
      <c r="G419" s="98">
        <f t="shared" si="79"/>
        <v>0</v>
      </c>
      <c r="H419" s="98">
        <f t="shared" si="79"/>
        <v>0</v>
      </c>
    </row>
    <row r="420" spans="1:8" s="80" customFormat="1" ht="15" customHeight="1" hidden="1">
      <c r="A420" s="125"/>
      <c r="B420" s="299" t="s">
        <v>127</v>
      </c>
      <c r="C420" s="30" t="s">
        <v>299</v>
      </c>
      <c r="D420" s="30" t="s">
        <v>61</v>
      </c>
      <c r="E420" s="30" t="s">
        <v>283</v>
      </c>
      <c r="F420" s="98">
        <v>0</v>
      </c>
      <c r="G420" s="98">
        <v>0</v>
      </c>
      <c r="H420" s="98">
        <v>0</v>
      </c>
    </row>
    <row r="421" spans="1:8" s="80" customFormat="1" ht="15" customHeight="1" hidden="1">
      <c r="A421" s="125"/>
      <c r="B421" s="299" t="s">
        <v>268</v>
      </c>
      <c r="C421" s="30" t="s">
        <v>299</v>
      </c>
      <c r="D421" s="30" t="s">
        <v>284</v>
      </c>
      <c r="E421" s="30"/>
      <c r="F421" s="98">
        <f aca="true" t="shared" si="80" ref="F421:H422">F422</f>
        <v>0</v>
      </c>
      <c r="G421" s="98">
        <f t="shared" si="80"/>
        <v>0</v>
      </c>
      <c r="H421" s="98">
        <f t="shared" si="80"/>
        <v>0</v>
      </c>
    </row>
    <row r="422" spans="1:8" s="80" customFormat="1" ht="15" customHeight="1" hidden="1">
      <c r="A422" s="125"/>
      <c r="B422" s="297" t="s">
        <v>285</v>
      </c>
      <c r="C422" s="30" t="s">
        <v>299</v>
      </c>
      <c r="D422" s="30" t="s">
        <v>286</v>
      </c>
      <c r="E422" s="30"/>
      <c r="F422" s="98">
        <f t="shared" si="80"/>
        <v>0</v>
      </c>
      <c r="G422" s="98">
        <f t="shared" si="80"/>
        <v>0</v>
      </c>
      <c r="H422" s="98">
        <f t="shared" si="80"/>
        <v>0</v>
      </c>
    </row>
    <row r="423" spans="1:8" s="80" customFormat="1" ht="15" customHeight="1" hidden="1">
      <c r="A423" s="125"/>
      <c r="B423" s="299" t="s">
        <v>127</v>
      </c>
      <c r="C423" s="30" t="s">
        <v>299</v>
      </c>
      <c r="D423" s="30" t="s">
        <v>286</v>
      </c>
      <c r="E423" s="30" t="s">
        <v>283</v>
      </c>
      <c r="F423" s="98">
        <v>0</v>
      </c>
      <c r="G423" s="98">
        <v>0</v>
      </c>
      <c r="H423" s="98">
        <v>0</v>
      </c>
    </row>
    <row r="424" spans="1:8" s="80" customFormat="1" ht="30" customHeight="1" hidden="1">
      <c r="A424" s="93"/>
      <c r="B424" s="298" t="s">
        <v>169</v>
      </c>
      <c r="C424" s="120" t="s">
        <v>287</v>
      </c>
      <c r="D424" s="104"/>
      <c r="E424" s="94"/>
      <c r="F424" s="108">
        <f>F425+F429</f>
        <v>0</v>
      </c>
      <c r="G424" s="108">
        <f>G425+G429</f>
        <v>0</v>
      </c>
      <c r="H424" s="108">
        <f>H425+H429</f>
        <v>0</v>
      </c>
    </row>
    <row r="425" spans="1:8" s="80" customFormat="1" ht="30" customHeight="1" hidden="1">
      <c r="A425" s="125"/>
      <c r="B425" s="302" t="s">
        <v>59</v>
      </c>
      <c r="C425" s="34" t="s">
        <v>287</v>
      </c>
      <c r="D425" s="31">
        <v>200</v>
      </c>
      <c r="E425" s="30"/>
      <c r="F425" s="98">
        <f aca="true" t="shared" si="81" ref="F425:H426">F426</f>
        <v>0</v>
      </c>
      <c r="G425" s="98">
        <f t="shared" si="81"/>
        <v>0</v>
      </c>
      <c r="H425" s="98">
        <f t="shared" si="81"/>
        <v>0</v>
      </c>
    </row>
    <row r="426" spans="1:8" s="80" customFormat="1" ht="30" customHeight="1" hidden="1">
      <c r="A426" s="125"/>
      <c r="B426" s="297" t="s">
        <v>60</v>
      </c>
      <c r="C426" s="34" t="s">
        <v>287</v>
      </c>
      <c r="D426" s="31">
        <v>240</v>
      </c>
      <c r="E426" s="30"/>
      <c r="F426" s="98">
        <f t="shared" si="81"/>
        <v>0</v>
      </c>
      <c r="G426" s="98">
        <f t="shared" si="81"/>
        <v>0</v>
      </c>
      <c r="H426" s="98">
        <f t="shared" si="81"/>
        <v>0</v>
      </c>
    </row>
    <row r="427" spans="1:8" s="80" customFormat="1" ht="15" customHeight="1" hidden="1">
      <c r="A427" s="125"/>
      <c r="B427" s="297" t="s">
        <v>143</v>
      </c>
      <c r="C427" s="34" t="s">
        <v>287</v>
      </c>
      <c r="D427" s="30" t="s">
        <v>61</v>
      </c>
      <c r="E427" s="30" t="s">
        <v>144</v>
      </c>
      <c r="F427" s="98">
        <v>0</v>
      </c>
      <c r="G427" s="98">
        <v>0</v>
      </c>
      <c r="H427" s="98">
        <v>0</v>
      </c>
    </row>
    <row r="428" spans="1:8" s="80" customFormat="1" ht="15" customHeight="1" hidden="1">
      <c r="A428" s="125"/>
      <c r="B428" s="297" t="s">
        <v>99</v>
      </c>
      <c r="C428" s="34" t="s">
        <v>287</v>
      </c>
      <c r="D428" s="30" t="s">
        <v>100</v>
      </c>
      <c r="E428" s="30"/>
      <c r="F428" s="98">
        <f aca="true" t="shared" si="82" ref="F428:H429">F429</f>
        <v>0</v>
      </c>
      <c r="G428" s="98">
        <f t="shared" si="82"/>
        <v>0</v>
      </c>
      <c r="H428" s="98">
        <f t="shared" si="82"/>
        <v>0</v>
      </c>
    </row>
    <row r="429" spans="1:8" s="80" customFormat="1" ht="15" customHeight="1" hidden="1">
      <c r="A429" s="125"/>
      <c r="B429" s="297" t="s">
        <v>253</v>
      </c>
      <c r="C429" s="34" t="s">
        <v>287</v>
      </c>
      <c r="D429" s="30" t="s">
        <v>254</v>
      </c>
      <c r="E429" s="30"/>
      <c r="F429" s="98">
        <f t="shared" si="82"/>
        <v>0</v>
      </c>
      <c r="G429" s="98">
        <f t="shared" si="82"/>
        <v>0</v>
      </c>
      <c r="H429" s="98">
        <f t="shared" si="82"/>
        <v>0</v>
      </c>
    </row>
    <row r="430" spans="1:8" s="80" customFormat="1" ht="15" customHeight="1" hidden="1">
      <c r="A430" s="125"/>
      <c r="B430" s="297" t="s">
        <v>143</v>
      </c>
      <c r="C430" s="34" t="s">
        <v>287</v>
      </c>
      <c r="D430" s="30" t="s">
        <v>254</v>
      </c>
      <c r="E430" s="30" t="s">
        <v>144</v>
      </c>
      <c r="F430" s="98">
        <v>0</v>
      </c>
      <c r="G430" s="98">
        <v>0</v>
      </c>
      <c r="H430" s="98">
        <v>0</v>
      </c>
    </row>
    <row r="431" spans="1:8" s="80" customFormat="1" ht="15" customHeight="1">
      <c r="A431" s="123"/>
      <c r="B431" s="306" t="s">
        <v>288</v>
      </c>
      <c r="C431" s="120" t="s">
        <v>289</v>
      </c>
      <c r="D431" s="94"/>
      <c r="E431" s="94"/>
      <c r="F431" s="108">
        <f>F432+F435</f>
        <v>230</v>
      </c>
      <c r="G431" s="108">
        <f>G432+G435</f>
        <v>230</v>
      </c>
      <c r="H431" s="108">
        <f>H432+H435</f>
        <v>230</v>
      </c>
    </row>
    <row r="432" spans="1:8" s="80" customFormat="1" ht="30" customHeight="1">
      <c r="A432" s="122"/>
      <c r="B432" s="297" t="s">
        <v>59</v>
      </c>
      <c r="C432" s="34" t="s">
        <v>289</v>
      </c>
      <c r="D432" s="30" t="s">
        <v>78</v>
      </c>
      <c r="E432" s="30"/>
      <c r="F432" s="98">
        <f aca="true" t="shared" si="83" ref="F432:H433">F433</f>
        <v>230</v>
      </c>
      <c r="G432" s="98">
        <f t="shared" si="83"/>
        <v>230</v>
      </c>
      <c r="H432" s="98">
        <f t="shared" si="83"/>
        <v>230</v>
      </c>
    </row>
    <row r="433" spans="1:8" s="80" customFormat="1" ht="30" customHeight="1">
      <c r="A433" s="122"/>
      <c r="B433" s="297" t="s">
        <v>60</v>
      </c>
      <c r="C433" s="34" t="s">
        <v>289</v>
      </c>
      <c r="D433" s="30" t="s">
        <v>61</v>
      </c>
      <c r="E433" s="30"/>
      <c r="F433" s="98">
        <f t="shared" si="83"/>
        <v>230</v>
      </c>
      <c r="G433" s="98">
        <f t="shared" si="83"/>
        <v>230</v>
      </c>
      <c r="H433" s="98">
        <f t="shared" si="83"/>
        <v>230</v>
      </c>
    </row>
    <row r="434" spans="1:8" s="80" customFormat="1" ht="15" customHeight="1">
      <c r="A434" s="122"/>
      <c r="B434" s="297" t="s">
        <v>143</v>
      </c>
      <c r="C434" s="34" t="s">
        <v>289</v>
      </c>
      <c r="D434" s="30" t="s">
        <v>61</v>
      </c>
      <c r="E434" s="30" t="s">
        <v>144</v>
      </c>
      <c r="F434" s="98">
        <f>200+30</f>
        <v>230</v>
      </c>
      <c r="G434" s="98">
        <f>200+30</f>
        <v>230</v>
      </c>
      <c r="H434" s="98">
        <f>200+30</f>
        <v>230</v>
      </c>
    </row>
    <row r="435" spans="1:8" s="80" customFormat="1" ht="15" customHeight="1" hidden="1">
      <c r="A435" s="122"/>
      <c r="B435" s="297" t="s">
        <v>253</v>
      </c>
      <c r="C435" s="34" t="s">
        <v>289</v>
      </c>
      <c r="D435" s="30" t="s">
        <v>254</v>
      </c>
      <c r="E435" s="30"/>
      <c r="F435" s="98">
        <f>F436</f>
        <v>0</v>
      </c>
      <c r="G435" s="98">
        <f>G436</f>
        <v>0</v>
      </c>
      <c r="H435" s="98">
        <f>H436</f>
        <v>0</v>
      </c>
    </row>
    <row r="436" spans="1:8" s="80" customFormat="1" ht="15" customHeight="1" hidden="1">
      <c r="A436" s="122"/>
      <c r="B436" s="297" t="s">
        <v>143</v>
      </c>
      <c r="C436" s="34" t="s">
        <v>289</v>
      </c>
      <c r="D436" s="30" t="s">
        <v>254</v>
      </c>
      <c r="E436" s="30" t="s">
        <v>144</v>
      </c>
      <c r="F436" s="98">
        <v>0</v>
      </c>
      <c r="G436" s="98">
        <v>0</v>
      </c>
      <c r="H436" s="98">
        <v>0</v>
      </c>
    </row>
    <row r="437" spans="1:8" s="80" customFormat="1" ht="45" customHeight="1" hidden="1">
      <c r="A437" s="123"/>
      <c r="B437" s="306" t="s">
        <v>290</v>
      </c>
      <c r="C437" s="120" t="s">
        <v>291</v>
      </c>
      <c r="D437" s="94"/>
      <c r="E437" s="94"/>
      <c r="F437" s="108">
        <f aca="true" t="shared" si="84" ref="F437:H439">F438</f>
        <v>0</v>
      </c>
      <c r="G437" s="108">
        <f t="shared" si="84"/>
        <v>0</v>
      </c>
      <c r="H437" s="108">
        <f t="shared" si="84"/>
        <v>0</v>
      </c>
    </row>
    <row r="438" spans="1:8" s="80" customFormat="1" ht="30" customHeight="1" hidden="1">
      <c r="A438" s="122"/>
      <c r="B438" s="297" t="s">
        <v>59</v>
      </c>
      <c r="C438" s="34" t="s">
        <v>291</v>
      </c>
      <c r="D438" s="30" t="s">
        <v>78</v>
      </c>
      <c r="E438" s="30"/>
      <c r="F438" s="98">
        <f t="shared" si="84"/>
        <v>0</v>
      </c>
      <c r="G438" s="98">
        <f t="shared" si="84"/>
        <v>0</v>
      </c>
      <c r="H438" s="98">
        <f t="shared" si="84"/>
        <v>0</v>
      </c>
    </row>
    <row r="439" spans="1:8" s="80" customFormat="1" ht="30" customHeight="1" hidden="1">
      <c r="A439" s="122"/>
      <c r="B439" s="297" t="s">
        <v>60</v>
      </c>
      <c r="C439" s="34" t="s">
        <v>291</v>
      </c>
      <c r="D439" s="30" t="s">
        <v>61</v>
      </c>
      <c r="E439" s="30"/>
      <c r="F439" s="98">
        <f t="shared" si="84"/>
        <v>0</v>
      </c>
      <c r="G439" s="98">
        <f t="shared" si="84"/>
        <v>0</v>
      </c>
      <c r="H439" s="98">
        <f t="shared" si="84"/>
        <v>0</v>
      </c>
    </row>
    <row r="440" spans="1:8" s="80" customFormat="1" ht="15" customHeight="1" hidden="1">
      <c r="A440" s="122"/>
      <c r="B440" s="297" t="s">
        <v>292</v>
      </c>
      <c r="C440" s="34" t="s">
        <v>291</v>
      </c>
      <c r="D440" s="30" t="s">
        <v>61</v>
      </c>
      <c r="E440" s="30" t="s">
        <v>293</v>
      </c>
      <c r="F440" s="98">
        <v>0</v>
      </c>
      <c r="G440" s="98">
        <v>0</v>
      </c>
      <c r="H440" s="98">
        <v>0</v>
      </c>
    </row>
    <row r="441" spans="1:8" s="80" customFormat="1" ht="30" customHeight="1">
      <c r="A441" s="123"/>
      <c r="B441" s="306" t="s">
        <v>294</v>
      </c>
      <c r="C441" s="94" t="s">
        <v>295</v>
      </c>
      <c r="D441" s="104"/>
      <c r="E441" s="104"/>
      <c r="F441" s="108">
        <f>F442+F445</f>
        <v>562.8000000000001</v>
      </c>
      <c r="G441" s="108">
        <f>G442+G445</f>
        <v>582.9</v>
      </c>
      <c r="H441" s="108">
        <f>H442+H445</f>
        <v>0</v>
      </c>
    </row>
    <row r="442" spans="1:8" s="80" customFormat="1" ht="60" customHeight="1">
      <c r="A442" s="122"/>
      <c r="B442" s="297" t="s">
        <v>94</v>
      </c>
      <c r="C442" s="30" t="s">
        <v>295</v>
      </c>
      <c r="D442" s="31">
        <v>100</v>
      </c>
      <c r="E442" s="31"/>
      <c r="F442" s="98">
        <f aca="true" t="shared" si="85" ref="F442:H443">F443</f>
        <v>551.922</v>
      </c>
      <c r="G442" s="98">
        <f t="shared" si="85"/>
        <v>574.7189999999999</v>
      </c>
      <c r="H442" s="98">
        <f t="shared" si="85"/>
        <v>0</v>
      </c>
    </row>
    <row r="443" spans="1:8" s="80" customFormat="1" ht="30" customHeight="1">
      <c r="A443" s="122"/>
      <c r="B443" s="297" t="s">
        <v>217</v>
      </c>
      <c r="C443" s="30" t="s">
        <v>295</v>
      </c>
      <c r="D443" s="30" t="s">
        <v>218</v>
      </c>
      <c r="E443" s="31"/>
      <c r="F443" s="98">
        <f t="shared" si="85"/>
        <v>551.922</v>
      </c>
      <c r="G443" s="98">
        <f t="shared" si="85"/>
        <v>574.7189999999999</v>
      </c>
      <c r="H443" s="98">
        <f t="shared" si="85"/>
        <v>0</v>
      </c>
    </row>
    <row r="444" spans="1:8" s="80" customFormat="1" ht="15" customHeight="1">
      <c r="A444" s="122"/>
      <c r="B444" s="297" t="s">
        <v>296</v>
      </c>
      <c r="C444" s="30" t="s">
        <v>295</v>
      </c>
      <c r="D444" s="30" t="s">
        <v>218</v>
      </c>
      <c r="E444" s="30" t="s">
        <v>297</v>
      </c>
      <c r="F444" s="98">
        <f>418.527+126.395+7</f>
        <v>551.922</v>
      </c>
      <c r="G444" s="98">
        <f>435.268+131.451+8</f>
        <v>574.7189999999999</v>
      </c>
      <c r="H444" s="98">
        <v>0</v>
      </c>
    </row>
    <row r="445" spans="1:8" s="80" customFormat="1" ht="30" customHeight="1">
      <c r="A445" s="122"/>
      <c r="B445" s="297" t="s">
        <v>59</v>
      </c>
      <c r="C445" s="30" t="s">
        <v>295</v>
      </c>
      <c r="D445" s="30" t="s">
        <v>78</v>
      </c>
      <c r="E445" s="30"/>
      <c r="F445" s="98">
        <f aca="true" t="shared" si="86" ref="F445:H446">F446</f>
        <v>10.878</v>
      </c>
      <c r="G445" s="98">
        <f t="shared" si="86"/>
        <v>8.181</v>
      </c>
      <c r="H445" s="98">
        <f t="shared" si="86"/>
        <v>0</v>
      </c>
    </row>
    <row r="446" spans="1:8" s="80" customFormat="1" ht="30" customHeight="1">
      <c r="A446" s="122"/>
      <c r="B446" s="297" t="s">
        <v>60</v>
      </c>
      <c r="C446" s="30" t="s">
        <v>295</v>
      </c>
      <c r="D446" s="30" t="s">
        <v>61</v>
      </c>
      <c r="E446" s="31"/>
      <c r="F446" s="98">
        <f t="shared" si="86"/>
        <v>10.878</v>
      </c>
      <c r="G446" s="98">
        <f t="shared" si="86"/>
        <v>8.181</v>
      </c>
      <c r="H446" s="98">
        <f t="shared" si="86"/>
        <v>0</v>
      </c>
    </row>
    <row r="447" spans="1:8" s="80" customFormat="1" ht="15" customHeight="1">
      <c r="A447" s="122"/>
      <c r="B447" s="297" t="s">
        <v>296</v>
      </c>
      <c r="C447" s="30" t="s">
        <v>295</v>
      </c>
      <c r="D447" s="30" t="s">
        <v>61</v>
      </c>
      <c r="E447" s="30" t="s">
        <v>297</v>
      </c>
      <c r="F447" s="98">
        <v>10.878</v>
      </c>
      <c r="G447" s="98">
        <v>8.181</v>
      </c>
      <c r="H447" s="98">
        <v>0</v>
      </c>
    </row>
    <row r="448" spans="1:8" s="80" customFormat="1" ht="30" customHeight="1">
      <c r="A448" s="140"/>
      <c r="B448" s="315" t="s">
        <v>368</v>
      </c>
      <c r="C448" s="141" t="s">
        <v>702</v>
      </c>
      <c r="D448" s="141"/>
      <c r="E448" s="141"/>
      <c r="F448" s="142">
        <f aca="true" t="shared" si="87" ref="F448:H449">F449</f>
        <v>20</v>
      </c>
      <c r="G448" s="142">
        <f t="shared" si="87"/>
        <v>0</v>
      </c>
      <c r="H448" s="142">
        <f t="shared" si="87"/>
        <v>0</v>
      </c>
    </row>
    <row r="449" spans="1:8" s="80" customFormat="1" ht="30" customHeight="1">
      <c r="A449" s="122"/>
      <c r="B449" s="297" t="s">
        <v>59</v>
      </c>
      <c r="C449" s="34" t="s">
        <v>702</v>
      </c>
      <c r="D449" s="31">
        <v>200</v>
      </c>
      <c r="E449" s="30"/>
      <c r="F449" s="97">
        <f t="shared" si="87"/>
        <v>20</v>
      </c>
      <c r="G449" s="97">
        <f t="shared" si="87"/>
        <v>0</v>
      </c>
      <c r="H449" s="97">
        <f t="shared" si="87"/>
        <v>0</v>
      </c>
    </row>
    <row r="450" spans="1:8" s="80" customFormat="1" ht="30" customHeight="1">
      <c r="A450" s="122"/>
      <c r="B450" s="297" t="s">
        <v>60</v>
      </c>
      <c r="C450" s="34" t="s">
        <v>702</v>
      </c>
      <c r="D450" s="31">
        <v>240</v>
      </c>
      <c r="E450" s="30"/>
      <c r="F450" s="97">
        <f>F451+F452</f>
        <v>20</v>
      </c>
      <c r="G450" s="97">
        <f>G451+G452</f>
        <v>0</v>
      </c>
      <c r="H450" s="97">
        <f>H451+H452</f>
        <v>0</v>
      </c>
    </row>
    <row r="451" spans="1:8" s="80" customFormat="1" ht="15" customHeight="1">
      <c r="A451" s="122"/>
      <c r="B451" s="297" t="s">
        <v>143</v>
      </c>
      <c r="C451" s="34" t="s">
        <v>702</v>
      </c>
      <c r="D451" s="31">
        <v>240</v>
      </c>
      <c r="E451" s="30" t="s">
        <v>144</v>
      </c>
      <c r="F451" s="97">
        <v>20</v>
      </c>
      <c r="G451" s="97">
        <v>0</v>
      </c>
      <c r="H451" s="97">
        <v>0</v>
      </c>
    </row>
    <row r="452" spans="1:8" s="80" customFormat="1" ht="15" customHeight="1" hidden="1">
      <c r="A452" s="122"/>
      <c r="B452" s="297" t="s">
        <v>97</v>
      </c>
      <c r="C452" s="440" t="s">
        <v>265</v>
      </c>
      <c r="D452" s="31">
        <v>240</v>
      </c>
      <c r="E452" s="30" t="s">
        <v>98</v>
      </c>
      <c r="F452" s="97">
        <v>0</v>
      </c>
      <c r="G452" s="97">
        <v>0</v>
      </c>
      <c r="H452" s="97">
        <v>0</v>
      </c>
    </row>
    <row r="453" spans="1:8" s="80" customFormat="1" ht="60" customHeight="1" hidden="1">
      <c r="A453" s="140"/>
      <c r="B453" s="315" t="s">
        <v>547</v>
      </c>
      <c r="C453" s="141" t="s">
        <v>546</v>
      </c>
      <c r="D453" s="141"/>
      <c r="E453" s="141"/>
      <c r="F453" s="142">
        <f aca="true" t="shared" si="88" ref="F453:H455">F454</f>
        <v>0</v>
      </c>
      <c r="G453" s="142">
        <f t="shared" si="88"/>
        <v>0</v>
      </c>
      <c r="H453" s="142">
        <f t="shared" si="88"/>
        <v>0</v>
      </c>
    </row>
    <row r="454" spans="1:8" s="80" customFormat="1" ht="60" customHeight="1" hidden="1">
      <c r="A454" s="122"/>
      <c r="B454" s="297" t="s">
        <v>94</v>
      </c>
      <c r="C454" s="34" t="s">
        <v>546</v>
      </c>
      <c r="D454" s="31">
        <v>100</v>
      </c>
      <c r="E454" s="30"/>
      <c r="F454" s="97">
        <f t="shared" si="88"/>
        <v>0</v>
      </c>
      <c r="G454" s="97">
        <f t="shared" si="88"/>
        <v>0</v>
      </c>
      <c r="H454" s="97">
        <f t="shared" si="88"/>
        <v>0</v>
      </c>
    </row>
    <row r="455" spans="1:8" s="80" customFormat="1" ht="30" customHeight="1" hidden="1">
      <c r="A455" s="122"/>
      <c r="B455" s="297" t="s">
        <v>217</v>
      </c>
      <c r="C455" s="34" t="s">
        <v>546</v>
      </c>
      <c r="D455" s="31">
        <v>120</v>
      </c>
      <c r="E455" s="30"/>
      <c r="F455" s="97">
        <f t="shared" si="88"/>
        <v>0</v>
      </c>
      <c r="G455" s="97">
        <f t="shared" si="88"/>
        <v>0</v>
      </c>
      <c r="H455" s="97">
        <f t="shared" si="88"/>
        <v>0</v>
      </c>
    </row>
    <row r="456" spans="1:8" s="80" customFormat="1" ht="15" customHeight="1" hidden="1">
      <c r="A456" s="122"/>
      <c r="B456" s="297" t="s">
        <v>188</v>
      </c>
      <c r="C456" s="34" t="s">
        <v>546</v>
      </c>
      <c r="D456" s="31">
        <v>120</v>
      </c>
      <c r="E456" s="30" t="s">
        <v>189</v>
      </c>
      <c r="F456" s="97">
        <v>0</v>
      </c>
      <c r="G456" s="97">
        <v>0</v>
      </c>
      <c r="H456" s="97">
        <v>0</v>
      </c>
    </row>
    <row r="457" spans="1:8" s="80" customFormat="1" ht="30" customHeight="1">
      <c r="A457" s="150"/>
      <c r="B457" s="442" t="s">
        <v>77</v>
      </c>
      <c r="C457" s="141" t="s">
        <v>703</v>
      </c>
      <c r="D457" s="141"/>
      <c r="E457" s="141"/>
      <c r="F457" s="356">
        <f>F458</f>
        <v>1482.01174</v>
      </c>
      <c r="G457" s="356">
        <f aca="true" t="shared" si="89" ref="G457:H459">G458</f>
        <v>0</v>
      </c>
      <c r="H457" s="356">
        <f t="shared" si="89"/>
        <v>0</v>
      </c>
    </row>
    <row r="458" spans="1:8" s="80" customFormat="1" ht="30" customHeight="1">
      <c r="A458" s="32"/>
      <c r="B458" s="303" t="s">
        <v>79</v>
      </c>
      <c r="C458" s="30" t="s">
        <v>703</v>
      </c>
      <c r="D458" s="30" t="s">
        <v>80</v>
      </c>
      <c r="E458" s="30"/>
      <c r="F458" s="97">
        <f>F459</f>
        <v>1482.01174</v>
      </c>
      <c r="G458" s="97">
        <f t="shared" si="89"/>
        <v>0</v>
      </c>
      <c r="H458" s="97">
        <f t="shared" si="89"/>
        <v>0</v>
      </c>
    </row>
    <row r="459" spans="1:8" s="80" customFormat="1" ht="30" customHeight="1">
      <c r="A459" s="32"/>
      <c r="B459" s="297" t="s">
        <v>81</v>
      </c>
      <c r="C459" s="30" t="s">
        <v>703</v>
      </c>
      <c r="D459" s="30" t="s">
        <v>82</v>
      </c>
      <c r="E459" s="30"/>
      <c r="F459" s="97">
        <f>F460</f>
        <v>1482.01174</v>
      </c>
      <c r="G459" s="97">
        <f t="shared" si="89"/>
        <v>0</v>
      </c>
      <c r="H459" s="97">
        <f t="shared" si="89"/>
        <v>0</v>
      </c>
    </row>
    <row r="460" spans="1:8" s="80" customFormat="1" ht="15" customHeight="1">
      <c r="A460" s="32"/>
      <c r="B460" s="297" t="s">
        <v>70</v>
      </c>
      <c r="C460" s="30" t="s">
        <v>703</v>
      </c>
      <c r="D460" s="30" t="s">
        <v>82</v>
      </c>
      <c r="E460" s="30" t="s">
        <v>71</v>
      </c>
      <c r="F460" s="97">
        <v>1482.01174</v>
      </c>
      <c r="G460" s="97">
        <v>0</v>
      </c>
      <c r="H460" s="97">
        <v>0</v>
      </c>
    </row>
    <row r="461" spans="1:8" s="84" customFormat="1" ht="15" customHeight="1">
      <c r="A461" s="509" t="s">
        <v>298</v>
      </c>
      <c r="B461" s="510"/>
      <c r="C461" s="510"/>
      <c r="D461" s="511"/>
      <c r="E461" s="127"/>
      <c r="F461" s="128">
        <f>F18+F300</f>
        <v>94272.78073999999</v>
      </c>
      <c r="G461" s="128">
        <f>G18+G300</f>
        <v>75484.281</v>
      </c>
      <c r="H461" s="128">
        <f>H18+H300</f>
        <v>70693.025</v>
      </c>
    </row>
    <row r="462" ht="12.75">
      <c r="H462" s="129"/>
    </row>
    <row r="463" ht="12.75">
      <c r="H463" s="129"/>
    </row>
    <row r="464" ht="12.75">
      <c r="H464" s="129"/>
    </row>
    <row r="465" ht="12.75">
      <c r="H465" s="129"/>
    </row>
    <row r="466" ht="12.75">
      <c r="H466" s="129"/>
    </row>
    <row r="467" ht="12.75">
      <c r="H467" s="129"/>
    </row>
    <row r="468" ht="12.75">
      <c r="H468" s="129"/>
    </row>
    <row r="469" ht="12.75">
      <c r="H469" s="129"/>
    </row>
    <row r="470" ht="12.75">
      <c r="H470" s="129"/>
    </row>
    <row r="471" ht="12.75">
      <c r="H471" s="129"/>
    </row>
    <row r="472" ht="12.75">
      <c r="H472" s="129"/>
    </row>
    <row r="473" ht="12.75">
      <c r="H473" s="129"/>
    </row>
    <row r="474" ht="12.75">
      <c r="H474" s="129"/>
    </row>
    <row r="475" ht="12.75">
      <c r="H475" s="129"/>
    </row>
    <row r="476" ht="12.75">
      <c r="H476" s="129"/>
    </row>
    <row r="477" ht="12.75">
      <c r="H477" s="129"/>
    </row>
    <row r="478" ht="12.75">
      <c r="H478" s="129"/>
    </row>
    <row r="479" ht="12.75">
      <c r="H479" s="129"/>
    </row>
    <row r="480" ht="12.75">
      <c r="H480" s="129"/>
    </row>
    <row r="481" ht="12.75">
      <c r="H481" s="129"/>
    </row>
    <row r="482" ht="12.75">
      <c r="H482" s="129"/>
    </row>
    <row r="483" ht="12.75">
      <c r="H483" s="129"/>
    </row>
    <row r="484" ht="12.75">
      <c r="H484" s="129"/>
    </row>
    <row r="485" ht="12.75">
      <c r="H485" s="129"/>
    </row>
    <row r="486" ht="12.75">
      <c r="H486" s="129"/>
    </row>
    <row r="487" ht="12.75">
      <c r="H487" s="129"/>
    </row>
    <row r="488" ht="12.75">
      <c r="H488" s="129"/>
    </row>
    <row r="489" ht="12.75">
      <c r="H489" s="129"/>
    </row>
    <row r="490" ht="12.75">
      <c r="H490" s="129"/>
    </row>
    <row r="491" ht="12.75">
      <c r="H491" s="129"/>
    </row>
    <row r="492" ht="12.75">
      <c r="H492" s="129"/>
    </row>
    <row r="493" ht="12.75">
      <c r="H493" s="129"/>
    </row>
    <row r="494" ht="12.75">
      <c r="H494" s="129"/>
    </row>
    <row r="495" ht="12.75">
      <c r="H495" s="129"/>
    </row>
    <row r="496" ht="12.75">
      <c r="H496" s="129"/>
    </row>
    <row r="497" ht="12.75">
      <c r="H497" s="129"/>
    </row>
    <row r="498" ht="12.75">
      <c r="H498" s="129"/>
    </row>
    <row r="499" ht="12.75">
      <c r="H499" s="129"/>
    </row>
    <row r="500" ht="12.75">
      <c r="H500" s="129"/>
    </row>
  </sheetData>
  <sheetProtection/>
  <mergeCells count="19">
    <mergeCell ref="A1:H1"/>
    <mergeCell ref="A2:H2"/>
    <mergeCell ref="A3:H3"/>
    <mergeCell ref="B300:E300"/>
    <mergeCell ref="A461:D461"/>
    <mergeCell ref="A11:H11"/>
    <mergeCell ref="A12:H12"/>
    <mergeCell ref="A13:H13"/>
    <mergeCell ref="B18:E18"/>
    <mergeCell ref="E15:E16"/>
    <mergeCell ref="B15:B16"/>
    <mergeCell ref="C15:C16"/>
    <mergeCell ref="A4:H4"/>
    <mergeCell ref="A5:H5"/>
    <mergeCell ref="A10:H10"/>
    <mergeCell ref="A9:H9"/>
    <mergeCell ref="D15:D16"/>
    <mergeCell ref="F15:H15"/>
    <mergeCell ref="A15:A16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65" max="255" man="1"/>
    <brk id="121" max="255" man="1"/>
    <brk id="181" max="255" man="1"/>
    <brk id="245" max="255" man="1"/>
    <brk id="304" max="7" man="1"/>
    <brk id="352" max="255" man="1"/>
    <brk id="461" max="255" man="1"/>
    <brk id="46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9"/>
  <sheetViews>
    <sheetView view="pageBreakPreview" zoomScaleSheetLayoutView="100" zoomScalePageLayoutView="0" workbookViewId="0" topLeftCell="A285">
      <selection activeCell="J295" sqref="J295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519" t="s">
        <v>406</v>
      </c>
      <c r="B1" s="519"/>
      <c r="C1" s="519"/>
      <c r="D1" s="519"/>
      <c r="E1" s="519"/>
      <c r="F1" s="519"/>
      <c r="G1" s="519"/>
      <c r="H1" s="519"/>
      <c r="I1" s="519"/>
      <c r="J1" s="519"/>
    </row>
    <row r="2" spans="1:10" ht="15" customHeight="1">
      <c r="A2" s="519" t="s">
        <v>34</v>
      </c>
      <c r="B2" s="519"/>
      <c r="C2" s="519"/>
      <c r="D2" s="519"/>
      <c r="E2" s="519"/>
      <c r="F2" s="519"/>
      <c r="G2" s="519"/>
      <c r="H2" s="519"/>
      <c r="I2" s="519"/>
      <c r="J2" s="519"/>
    </row>
    <row r="3" spans="1:10" ht="15" customHeight="1">
      <c r="A3" s="519" t="s">
        <v>35</v>
      </c>
      <c r="B3" s="519"/>
      <c r="C3" s="519"/>
      <c r="D3" s="519"/>
      <c r="E3" s="519"/>
      <c r="F3" s="519"/>
      <c r="G3" s="519"/>
      <c r="H3" s="519"/>
      <c r="I3" s="519"/>
      <c r="J3" s="519"/>
    </row>
    <row r="4" spans="1:10" ht="15" customHeight="1">
      <c r="A4" s="519" t="s">
        <v>36</v>
      </c>
      <c r="B4" s="519"/>
      <c r="C4" s="519"/>
      <c r="D4" s="519"/>
      <c r="E4" s="519"/>
      <c r="F4" s="519"/>
      <c r="G4" s="519"/>
      <c r="H4" s="519"/>
      <c r="I4" s="519"/>
      <c r="J4" s="519"/>
    </row>
    <row r="5" spans="1:10" ht="15" customHeight="1">
      <c r="A5" s="519" t="s">
        <v>671</v>
      </c>
      <c r="B5" s="519"/>
      <c r="C5" s="519"/>
      <c r="D5" s="519"/>
      <c r="E5" s="519"/>
      <c r="F5" s="519"/>
      <c r="G5" s="519"/>
      <c r="H5" s="519"/>
      <c r="I5" s="519"/>
      <c r="J5" s="519"/>
    </row>
    <row r="6" ht="15" customHeight="1"/>
    <row r="7" ht="15" customHeight="1"/>
    <row r="8" ht="15" customHeight="1"/>
    <row r="9" spans="1:10" ht="15" customHeight="1">
      <c r="A9" s="501" t="s">
        <v>0</v>
      </c>
      <c r="B9" s="501"/>
      <c r="C9" s="501"/>
      <c r="D9" s="501"/>
      <c r="E9" s="501"/>
      <c r="F9" s="501"/>
      <c r="G9" s="501"/>
      <c r="H9" s="501"/>
      <c r="I9" s="501"/>
      <c r="J9" s="501"/>
    </row>
    <row r="10" spans="1:10" ht="15" customHeight="1">
      <c r="A10" s="501" t="s">
        <v>430</v>
      </c>
      <c r="B10" s="501"/>
      <c r="C10" s="501"/>
      <c r="D10" s="501"/>
      <c r="E10" s="501"/>
      <c r="F10" s="501"/>
      <c r="G10" s="501"/>
      <c r="H10" s="501"/>
      <c r="I10" s="501"/>
      <c r="J10" s="501"/>
    </row>
    <row r="11" spans="1:10" ht="15" customHeight="1">
      <c r="A11" s="518" t="s">
        <v>672</v>
      </c>
      <c r="B11" s="518"/>
      <c r="C11" s="518"/>
      <c r="D11" s="518"/>
      <c r="E11" s="518"/>
      <c r="F11" s="518"/>
      <c r="G11" s="518"/>
      <c r="H11" s="518"/>
      <c r="I11" s="518"/>
      <c r="J11" s="518"/>
    </row>
    <row r="12" spans="1:10" ht="1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s="1" customFormat="1" ht="30" customHeight="1">
      <c r="A13" s="505" t="s">
        <v>39</v>
      </c>
      <c r="B13" s="517" t="s">
        <v>48</v>
      </c>
      <c r="C13" s="496" t="s">
        <v>1</v>
      </c>
      <c r="D13" s="496" t="s">
        <v>2</v>
      </c>
      <c r="E13" s="496" t="s">
        <v>3</v>
      </c>
      <c r="F13" s="496" t="s">
        <v>49</v>
      </c>
      <c r="G13" s="496" t="s">
        <v>50</v>
      </c>
      <c r="H13" s="502" t="s">
        <v>37</v>
      </c>
      <c r="I13" s="503"/>
      <c r="J13" s="504"/>
    </row>
    <row r="14" spans="1:10" s="1" customFormat="1" ht="30" customHeight="1">
      <c r="A14" s="516"/>
      <c r="B14" s="516"/>
      <c r="C14" s="516"/>
      <c r="D14" s="516"/>
      <c r="E14" s="516"/>
      <c r="F14" s="516"/>
      <c r="G14" s="516"/>
      <c r="H14" s="54" t="s">
        <v>404</v>
      </c>
      <c r="I14" s="54" t="s">
        <v>428</v>
      </c>
      <c r="J14" s="54" t="s">
        <v>679</v>
      </c>
    </row>
    <row r="15" spans="1:10" s="1" customFormat="1" ht="15" customHeight="1">
      <c r="A15" s="11" t="s">
        <v>40</v>
      </c>
      <c r="B15" s="12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4">
        <v>9</v>
      </c>
      <c r="J15" s="14">
        <v>10</v>
      </c>
    </row>
    <row r="16" spans="1:10" s="1" customFormat="1" ht="45" customHeight="1">
      <c r="A16" s="15" t="s">
        <v>40</v>
      </c>
      <c r="B16" s="330" t="s">
        <v>43</v>
      </c>
      <c r="C16" s="16" t="s">
        <v>42</v>
      </c>
      <c r="D16" s="17"/>
      <c r="E16" s="17"/>
      <c r="F16" s="17"/>
      <c r="G16" s="17"/>
      <c r="H16" s="55">
        <f>H17+H415+H428</f>
        <v>91996.74474</v>
      </c>
      <c r="I16" s="55">
        <f>I17+I415+I428</f>
        <v>73121.804</v>
      </c>
      <c r="J16" s="55">
        <f>J17+J415+J428</f>
        <v>68240.649</v>
      </c>
    </row>
    <row r="17" spans="1:10" ht="45" customHeight="1">
      <c r="A17" s="15" t="s">
        <v>5</v>
      </c>
      <c r="B17" s="330" t="s">
        <v>43</v>
      </c>
      <c r="C17" s="16"/>
      <c r="D17" s="18"/>
      <c r="E17" s="18"/>
      <c r="F17" s="18"/>
      <c r="G17" s="18"/>
      <c r="H17" s="61">
        <f>H18+H95+H105+H130+H177+H351+H361+H369+H400+H407</f>
        <v>77196.74474</v>
      </c>
      <c r="I17" s="61">
        <f>I18+I95+I105+I130+I177+I351+I361+I369+I400+I407</f>
        <v>58321.804</v>
      </c>
      <c r="J17" s="61">
        <f>J18+J95+J105+J130+J177+J351+J361+J369+J400+J407</f>
        <v>55240.649000000005</v>
      </c>
    </row>
    <row r="18" spans="1:10" ht="15" customHeight="1">
      <c r="A18" s="19" t="s">
        <v>525</v>
      </c>
      <c r="B18" s="332" t="s">
        <v>6</v>
      </c>
      <c r="C18" s="20"/>
      <c r="D18" s="20" t="s">
        <v>7</v>
      </c>
      <c r="E18" s="21"/>
      <c r="F18" s="21"/>
      <c r="G18" s="21"/>
      <c r="H18" s="56">
        <f>H19+H49+H56+H63</f>
        <v>25794.092999999993</v>
      </c>
      <c r="I18" s="56">
        <f>I19+I49+I56+I63</f>
        <v>24239.564000000002</v>
      </c>
      <c r="J18" s="56">
        <f>J19+J49+J56+J63</f>
        <v>24994.219</v>
      </c>
    </row>
    <row r="19" spans="1:11" ht="45" customHeight="1">
      <c r="A19" s="22"/>
      <c r="B19" s="333" t="s">
        <v>9</v>
      </c>
      <c r="C19" s="24"/>
      <c r="D19" s="24" t="s">
        <v>7</v>
      </c>
      <c r="E19" s="24" t="s">
        <v>219</v>
      </c>
      <c r="F19" s="24" t="s">
        <v>65</v>
      </c>
      <c r="G19" s="24" t="s">
        <v>65</v>
      </c>
      <c r="H19" s="57">
        <f>H20+H25</f>
        <v>23871.788999999993</v>
      </c>
      <c r="I19" s="57">
        <f>I20+I25</f>
        <v>23819.564000000002</v>
      </c>
      <c r="J19" s="57">
        <f>J20+J25</f>
        <v>24574.219</v>
      </c>
      <c r="K19" s="62"/>
    </row>
    <row r="20" spans="1:11" ht="60" customHeight="1">
      <c r="A20" s="207"/>
      <c r="B20" s="335" t="s">
        <v>389</v>
      </c>
      <c r="C20" s="208"/>
      <c r="D20" s="209" t="s">
        <v>7</v>
      </c>
      <c r="E20" s="209" t="s">
        <v>219</v>
      </c>
      <c r="F20" s="209" t="s">
        <v>394</v>
      </c>
      <c r="G20" s="208"/>
      <c r="H20" s="210">
        <f aca="true" t="shared" si="0" ref="H20:J23">H21</f>
        <v>190</v>
      </c>
      <c r="I20" s="210">
        <f t="shared" si="0"/>
        <v>210</v>
      </c>
      <c r="J20" s="210">
        <f t="shared" si="0"/>
        <v>230</v>
      </c>
      <c r="K20" s="62"/>
    </row>
    <row r="21" spans="1:11" ht="120" customHeight="1">
      <c r="A21" s="236"/>
      <c r="B21" s="336" t="s">
        <v>390</v>
      </c>
      <c r="C21" s="237"/>
      <c r="D21" s="238" t="s">
        <v>7</v>
      </c>
      <c r="E21" s="238" t="s">
        <v>219</v>
      </c>
      <c r="F21" s="238" t="s">
        <v>393</v>
      </c>
      <c r="G21" s="237"/>
      <c r="H21" s="239">
        <f t="shared" si="0"/>
        <v>190</v>
      </c>
      <c r="I21" s="239">
        <f t="shared" si="0"/>
        <v>210</v>
      </c>
      <c r="J21" s="239">
        <f t="shared" si="0"/>
        <v>230</v>
      </c>
      <c r="K21" s="62"/>
    </row>
    <row r="22" spans="1:11" ht="90" customHeight="1">
      <c r="A22" s="264"/>
      <c r="B22" s="317" t="s">
        <v>391</v>
      </c>
      <c r="C22" s="265"/>
      <c r="D22" s="262" t="s">
        <v>7</v>
      </c>
      <c r="E22" s="262" t="s">
        <v>219</v>
      </c>
      <c r="F22" s="262" t="s">
        <v>392</v>
      </c>
      <c r="G22" s="265"/>
      <c r="H22" s="263">
        <f t="shared" si="0"/>
        <v>190</v>
      </c>
      <c r="I22" s="263">
        <f t="shared" si="0"/>
        <v>210</v>
      </c>
      <c r="J22" s="263">
        <f t="shared" si="0"/>
        <v>230</v>
      </c>
      <c r="K22" s="62"/>
    </row>
    <row r="23" spans="1:11" ht="30" customHeight="1">
      <c r="A23" s="153"/>
      <c r="B23" s="302" t="s">
        <v>59</v>
      </c>
      <c r="C23" s="154"/>
      <c r="D23" s="31" t="s">
        <v>7</v>
      </c>
      <c r="E23" s="31" t="s">
        <v>219</v>
      </c>
      <c r="F23" s="155" t="s">
        <v>392</v>
      </c>
      <c r="G23" s="155">
        <v>200</v>
      </c>
      <c r="H23" s="156">
        <f t="shared" si="0"/>
        <v>190</v>
      </c>
      <c r="I23" s="156">
        <f t="shared" si="0"/>
        <v>210</v>
      </c>
      <c r="J23" s="156">
        <f t="shared" si="0"/>
        <v>230</v>
      </c>
      <c r="K23" s="62"/>
    </row>
    <row r="24" spans="1:11" ht="30" customHeight="1">
      <c r="A24" s="153"/>
      <c r="B24" s="297" t="s">
        <v>60</v>
      </c>
      <c r="C24" s="154"/>
      <c r="D24" s="31" t="s">
        <v>7</v>
      </c>
      <c r="E24" s="31" t="s">
        <v>219</v>
      </c>
      <c r="F24" s="155" t="s">
        <v>392</v>
      </c>
      <c r="G24" s="155">
        <v>240</v>
      </c>
      <c r="H24" s="156">
        <v>190</v>
      </c>
      <c r="I24" s="156">
        <v>210</v>
      </c>
      <c r="J24" s="156">
        <v>230</v>
      </c>
      <c r="K24" s="62"/>
    </row>
    <row r="25" spans="1:10" ht="45" customHeight="1">
      <c r="A25" s="203"/>
      <c r="B25" s="334" t="s">
        <v>209</v>
      </c>
      <c r="C25" s="205"/>
      <c r="D25" s="205" t="s">
        <v>7</v>
      </c>
      <c r="E25" s="205" t="s">
        <v>219</v>
      </c>
      <c r="F25" s="204" t="s">
        <v>210</v>
      </c>
      <c r="G25" s="205" t="s">
        <v>65</v>
      </c>
      <c r="H25" s="206">
        <f>H26+H44</f>
        <v>23681.788999999993</v>
      </c>
      <c r="I25" s="206">
        <f>I26+I44</f>
        <v>23609.564000000002</v>
      </c>
      <c r="J25" s="206">
        <f>J26+J44</f>
        <v>24344.219</v>
      </c>
    </row>
    <row r="26" spans="1:10" ht="30" customHeight="1">
      <c r="A26" s="25"/>
      <c r="B26" s="297" t="s">
        <v>211</v>
      </c>
      <c r="C26" s="30"/>
      <c r="D26" s="30" t="s">
        <v>7</v>
      </c>
      <c r="E26" s="30" t="s">
        <v>219</v>
      </c>
      <c r="F26" s="30" t="s">
        <v>212</v>
      </c>
      <c r="G26" s="31"/>
      <c r="H26" s="59">
        <f>H27</f>
        <v>22325.756999999994</v>
      </c>
      <c r="I26" s="59">
        <f>I27</f>
        <v>22199.291</v>
      </c>
      <c r="J26" s="59">
        <f>J27</f>
        <v>22877.535</v>
      </c>
    </row>
    <row r="27" spans="1:10" ht="15" customHeight="1">
      <c r="A27" s="25"/>
      <c r="B27" s="297" t="s">
        <v>213</v>
      </c>
      <c r="C27" s="30"/>
      <c r="D27" s="30" t="s">
        <v>7</v>
      </c>
      <c r="E27" s="30" t="s">
        <v>219</v>
      </c>
      <c r="F27" s="30" t="s">
        <v>214</v>
      </c>
      <c r="G27" s="31"/>
      <c r="H27" s="59">
        <f>H28+H43+H37+H40</f>
        <v>22325.756999999994</v>
      </c>
      <c r="I27" s="59">
        <f>I28+I43+I37+I40</f>
        <v>22199.291</v>
      </c>
      <c r="J27" s="59">
        <f>J28+J43+J37+J40</f>
        <v>22877.535</v>
      </c>
    </row>
    <row r="28" spans="1:10" ht="15" customHeight="1">
      <c r="A28" s="259"/>
      <c r="B28" s="317" t="s">
        <v>215</v>
      </c>
      <c r="C28" s="262"/>
      <c r="D28" s="262" t="s">
        <v>7</v>
      </c>
      <c r="E28" s="262" t="s">
        <v>219</v>
      </c>
      <c r="F28" s="261" t="s">
        <v>216</v>
      </c>
      <c r="G28" s="262" t="s">
        <v>65</v>
      </c>
      <c r="H28" s="263">
        <f>H30+H32+H34</f>
        <v>21946.396999999997</v>
      </c>
      <c r="I28" s="263">
        <f>I30+I32+I34</f>
        <v>22199.291</v>
      </c>
      <c r="J28" s="263">
        <f>J30+J32+J34</f>
        <v>22877.535</v>
      </c>
    </row>
    <row r="29" spans="1:10" ht="60" customHeight="1">
      <c r="A29" s="28"/>
      <c r="B29" s="297" t="s">
        <v>94</v>
      </c>
      <c r="C29" s="31"/>
      <c r="D29" s="30" t="s">
        <v>7</v>
      </c>
      <c r="E29" s="31" t="s">
        <v>219</v>
      </c>
      <c r="F29" s="30" t="s">
        <v>216</v>
      </c>
      <c r="G29" s="31">
        <v>100</v>
      </c>
      <c r="H29" s="59">
        <f>H30</f>
        <v>18472.457</v>
      </c>
      <c r="I29" s="59">
        <f>I30</f>
        <v>19211.355</v>
      </c>
      <c r="J29" s="59">
        <f>J30</f>
        <v>19979.809</v>
      </c>
    </row>
    <row r="30" spans="1:10" ht="30" customHeight="1">
      <c r="A30" s="28"/>
      <c r="B30" s="297" t="s">
        <v>217</v>
      </c>
      <c r="C30" s="31"/>
      <c r="D30" s="31" t="s">
        <v>7</v>
      </c>
      <c r="E30" s="31" t="s">
        <v>219</v>
      </c>
      <c r="F30" s="30" t="s">
        <v>216</v>
      </c>
      <c r="G30" s="31">
        <v>120</v>
      </c>
      <c r="H30" s="60">
        <v>18472.457</v>
      </c>
      <c r="I30" s="60">
        <v>19211.355</v>
      </c>
      <c r="J30" s="60">
        <v>19979.809</v>
      </c>
    </row>
    <row r="31" spans="1:10" ht="30" customHeight="1">
      <c r="A31" s="28"/>
      <c r="B31" s="297" t="s">
        <v>59</v>
      </c>
      <c r="C31" s="31"/>
      <c r="D31" s="30" t="s">
        <v>7</v>
      </c>
      <c r="E31" s="31" t="s">
        <v>219</v>
      </c>
      <c r="F31" s="30" t="s">
        <v>216</v>
      </c>
      <c r="G31" s="31">
        <v>200</v>
      </c>
      <c r="H31" s="60">
        <f aca="true" t="shared" si="1" ref="H31:J36">H32</f>
        <v>3273.9399999999996</v>
      </c>
      <c r="I31" s="60">
        <f t="shared" si="1"/>
        <v>2787.936</v>
      </c>
      <c r="J31" s="60">
        <f t="shared" si="1"/>
        <v>2697.726</v>
      </c>
    </row>
    <row r="32" spans="1:10" ht="30" customHeight="1">
      <c r="A32" s="28"/>
      <c r="B32" s="297" t="s">
        <v>60</v>
      </c>
      <c r="C32" s="30"/>
      <c r="D32" s="30" t="s">
        <v>7</v>
      </c>
      <c r="E32" s="31" t="s">
        <v>219</v>
      </c>
      <c r="F32" s="30" t="s">
        <v>216</v>
      </c>
      <c r="G32" s="30" t="s">
        <v>61</v>
      </c>
      <c r="H32" s="60">
        <f>50+2+40+200+300+70+31.66+33.726+20+90.21+16.217+3.349+2.06+85.112+16.529+27.66+73.417+15+450+30+370+105+400+10+300+50+36+130+15+60+100+15+16+90+60+20-60</f>
        <v>3273.9399999999996</v>
      </c>
      <c r="I32" s="60">
        <f>50+2+40+200+300+70+33.726+20+90.21+15+200+30+370+105+400+10+300+36+130+15+60+100+15+16+100+60+20</f>
        <v>2787.936</v>
      </c>
      <c r="J32" s="60">
        <f>50+2+40+200+300+70+33.726+20+15+200+30+370+105+400+10+300+36+130+15+60+100+15+16+100+60+20</f>
        <v>2697.726</v>
      </c>
    </row>
    <row r="33" spans="1:10" ht="15" customHeight="1">
      <c r="A33" s="28"/>
      <c r="B33" s="297" t="s">
        <v>99</v>
      </c>
      <c r="C33" s="30"/>
      <c r="D33" s="30" t="s">
        <v>7</v>
      </c>
      <c r="E33" s="31" t="s">
        <v>219</v>
      </c>
      <c r="F33" s="30" t="s">
        <v>216</v>
      </c>
      <c r="G33" s="30" t="s">
        <v>100</v>
      </c>
      <c r="H33" s="60">
        <f t="shared" si="1"/>
        <v>200</v>
      </c>
      <c r="I33" s="60">
        <f t="shared" si="1"/>
        <v>200</v>
      </c>
      <c r="J33" s="60">
        <f t="shared" si="1"/>
        <v>200</v>
      </c>
    </row>
    <row r="34" spans="1:10" ht="15" customHeight="1">
      <c r="A34" s="28"/>
      <c r="B34" s="297" t="s">
        <v>101</v>
      </c>
      <c r="C34" s="30"/>
      <c r="D34" s="30" t="s">
        <v>7</v>
      </c>
      <c r="E34" s="31" t="s">
        <v>219</v>
      </c>
      <c r="F34" s="30" t="s">
        <v>216</v>
      </c>
      <c r="G34" s="30" t="s">
        <v>102</v>
      </c>
      <c r="H34" s="60">
        <f>3+5+2+190</f>
        <v>200</v>
      </c>
      <c r="I34" s="60">
        <f>3+5+2+190</f>
        <v>200</v>
      </c>
      <c r="J34" s="60">
        <f>3+5+2+190</f>
        <v>200</v>
      </c>
    </row>
    <row r="35" spans="1:10" ht="45" customHeight="1">
      <c r="A35" s="259"/>
      <c r="B35" s="321" t="s">
        <v>222</v>
      </c>
      <c r="C35" s="261"/>
      <c r="D35" s="261" t="s">
        <v>7</v>
      </c>
      <c r="E35" s="262" t="s">
        <v>219</v>
      </c>
      <c r="F35" s="261" t="s">
        <v>223</v>
      </c>
      <c r="G35" s="261"/>
      <c r="H35" s="267">
        <f>H37</f>
        <v>336.6</v>
      </c>
      <c r="I35" s="267">
        <f>I37</f>
        <v>0</v>
      </c>
      <c r="J35" s="267">
        <f>J37</f>
        <v>0</v>
      </c>
    </row>
    <row r="36" spans="1:10" ht="15" customHeight="1">
      <c r="A36" s="28"/>
      <c r="B36" s="302" t="s">
        <v>224</v>
      </c>
      <c r="C36" s="30"/>
      <c r="D36" s="30" t="s">
        <v>7</v>
      </c>
      <c r="E36" s="31" t="s">
        <v>219</v>
      </c>
      <c r="F36" s="30" t="s">
        <v>223</v>
      </c>
      <c r="G36" s="30" t="s">
        <v>225</v>
      </c>
      <c r="H36" s="60">
        <f t="shared" si="1"/>
        <v>336.6</v>
      </c>
      <c r="I36" s="60">
        <f t="shared" si="1"/>
        <v>0</v>
      </c>
      <c r="J36" s="60">
        <f t="shared" si="1"/>
        <v>0</v>
      </c>
    </row>
    <row r="37" spans="1:10" ht="15" customHeight="1">
      <c r="A37" s="28"/>
      <c r="B37" s="337" t="s">
        <v>226</v>
      </c>
      <c r="C37" s="30"/>
      <c r="D37" s="30" t="s">
        <v>7</v>
      </c>
      <c r="E37" s="31" t="s">
        <v>219</v>
      </c>
      <c r="F37" s="30" t="s">
        <v>223</v>
      </c>
      <c r="G37" s="30" t="s">
        <v>227</v>
      </c>
      <c r="H37" s="60">
        <v>336.6</v>
      </c>
      <c r="I37" s="60">
        <v>0</v>
      </c>
      <c r="J37" s="60">
        <v>0</v>
      </c>
    </row>
    <row r="38" spans="1:10" ht="75" customHeight="1" hidden="1">
      <c r="A38" s="259"/>
      <c r="B38" s="321" t="s">
        <v>228</v>
      </c>
      <c r="C38" s="261"/>
      <c r="D38" s="261" t="s">
        <v>7</v>
      </c>
      <c r="E38" s="262" t="s">
        <v>219</v>
      </c>
      <c r="F38" s="261" t="s">
        <v>229</v>
      </c>
      <c r="G38" s="261"/>
      <c r="H38" s="267">
        <f>H40</f>
        <v>0</v>
      </c>
      <c r="I38" s="267">
        <f>I40</f>
        <v>0</v>
      </c>
      <c r="J38" s="267">
        <f>J40</f>
        <v>0</v>
      </c>
    </row>
    <row r="39" spans="1:10" ht="15" customHeight="1" hidden="1">
      <c r="A39" s="28"/>
      <c r="B39" s="302" t="s">
        <v>224</v>
      </c>
      <c r="C39" s="30"/>
      <c r="D39" s="30" t="s">
        <v>7</v>
      </c>
      <c r="E39" s="31" t="s">
        <v>219</v>
      </c>
      <c r="F39" s="30" t="s">
        <v>229</v>
      </c>
      <c r="G39" s="30" t="s">
        <v>225</v>
      </c>
      <c r="H39" s="60">
        <f aca="true" t="shared" si="2" ref="H39:J45">H40</f>
        <v>0</v>
      </c>
      <c r="I39" s="60">
        <f t="shared" si="2"/>
        <v>0</v>
      </c>
      <c r="J39" s="60">
        <f t="shared" si="2"/>
        <v>0</v>
      </c>
    </row>
    <row r="40" spans="1:10" ht="15" customHeight="1" hidden="1">
      <c r="A40" s="28"/>
      <c r="B40" s="337" t="s">
        <v>226</v>
      </c>
      <c r="C40" s="30"/>
      <c r="D40" s="30" t="s">
        <v>7</v>
      </c>
      <c r="E40" s="31" t="s">
        <v>219</v>
      </c>
      <c r="F40" s="30" t="s">
        <v>229</v>
      </c>
      <c r="G40" s="30" t="s">
        <v>227</v>
      </c>
      <c r="H40" s="60">
        <f>213+4.4-217.4</f>
        <v>0</v>
      </c>
      <c r="I40" s="60">
        <f>213+4.4-217.4</f>
        <v>0</v>
      </c>
      <c r="J40" s="60">
        <f>213+4.4-217.4</f>
        <v>0</v>
      </c>
    </row>
    <row r="41" spans="1:10" ht="45" customHeight="1">
      <c r="A41" s="259"/>
      <c r="B41" s="321" t="s">
        <v>230</v>
      </c>
      <c r="C41" s="261"/>
      <c r="D41" s="261" t="s">
        <v>7</v>
      </c>
      <c r="E41" s="262" t="s">
        <v>219</v>
      </c>
      <c r="F41" s="261" t="s">
        <v>231</v>
      </c>
      <c r="G41" s="261"/>
      <c r="H41" s="267">
        <f>H43</f>
        <v>42.76</v>
      </c>
      <c r="I41" s="267">
        <f>I43</f>
        <v>0</v>
      </c>
      <c r="J41" s="267">
        <f>J43</f>
        <v>0</v>
      </c>
    </row>
    <row r="42" spans="1:10" ht="15" customHeight="1">
      <c r="A42" s="28"/>
      <c r="B42" s="302" t="s">
        <v>224</v>
      </c>
      <c r="C42" s="30"/>
      <c r="D42" s="30" t="s">
        <v>7</v>
      </c>
      <c r="E42" s="31" t="s">
        <v>219</v>
      </c>
      <c r="F42" s="30" t="s">
        <v>231</v>
      </c>
      <c r="G42" s="30" t="s">
        <v>225</v>
      </c>
      <c r="H42" s="60">
        <f t="shared" si="2"/>
        <v>42.76</v>
      </c>
      <c r="I42" s="60">
        <f t="shared" si="2"/>
        <v>0</v>
      </c>
      <c r="J42" s="60">
        <f t="shared" si="2"/>
        <v>0</v>
      </c>
    </row>
    <row r="43" spans="1:10" ht="15" customHeight="1">
      <c r="A43" s="28"/>
      <c r="B43" s="337" t="s">
        <v>226</v>
      </c>
      <c r="C43" s="30"/>
      <c r="D43" s="30" t="s">
        <v>7</v>
      </c>
      <c r="E43" s="31" t="s">
        <v>219</v>
      </c>
      <c r="F43" s="30" t="s">
        <v>231</v>
      </c>
      <c r="G43" s="30" t="s">
        <v>227</v>
      </c>
      <c r="H43" s="60">
        <v>42.76</v>
      </c>
      <c r="I43" s="60">
        <v>0</v>
      </c>
      <c r="J43" s="60">
        <v>0</v>
      </c>
    </row>
    <row r="44" spans="1:10" ht="45" customHeight="1">
      <c r="A44" s="28"/>
      <c r="B44" s="297" t="s">
        <v>242</v>
      </c>
      <c r="C44" s="31"/>
      <c r="D44" s="31" t="s">
        <v>7</v>
      </c>
      <c r="E44" s="31" t="s">
        <v>219</v>
      </c>
      <c r="F44" s="30" t="s">
        <v>243</v>
      </c>
      <c r="G44" s="30"/>
      <c r="H44" s="59">
        <f t="shared" si="2"/>
        <v>1356.032</v>
      </c>
      <c r="I44" s="59">
        <f t="shared" si="2"/>
        <v>1410.273</v>
      </c>
      <c r="J44" s="59">
        <f t="shared" si="2"/>
        <v>1466.684</v>
      </c>
    </row>
    <row r="45" spans="1:10" ht="15" customHeight="1">
      <c r="A45" s="28"/>
      <c r="B45" s="297" t="s">
        <v>213</v>
      </c>
      <c r="C45" s="30"/>
      <c r="D45" s="30" t="s">
        <v>7</v>
      </c>
      <c r="E45" s="30" t="s">
        <v>219</v>
      </c>
      <c r="F45" s="30" t="s">
        <v>244</v>
      </c>
      <c r="G45" s="30"/>
      <c r="H45" s="59">
        <f t="shared" si="2"/>
        <v>1356.032</v>
      </c>
      <c r="I45" s="59">
        <f t="shared" si="2"/>
        <v>1410.273</v>
      </c>
      <c r="J45" s="59">
        <f t="shared" si="2"/>
        <v>1466.684</v>
      </c>
    </row>
    <row r="46" spans="1:10" ht="15" customHeight="1">
      <c r="A46" s="259"/>
      <c r="B46" s="317" t="s">
        <v>245</v>
      </c>
      <c r="C46" s="261"/>
      <c r="D46" s="262" t="s">
        <v>7</v>
      </c>
      <c r="E46" s="262" t="s">
        <v>219</v>
      </c>
      <c r="F46" s="261" t="s">
        <v>246</v>
      </c>
      <c r="G46" s="261"/>
      <c r="H46" s="263">
        <f>H48</f>
        <v>1356.032</v>
      </c>
      <c r="I46" s="263">
        <f>I48</f>
        <v>1410.273</v>
      </c>
      <c r="J46" s="263">
        <f>J48</f>
        <v>1466.684</v>
      </c>
    </row>
    <row r="47" spans="1:10" ht="60" customHeight="1">
      <c r="A47" s="28"/>
      <c r="B47" s="297" t="s">
        <v>94</v>
      </c>
      <c r="C47" s="30"/>
      <c r="D47" s="31" t="s">
        <v>7</v>
      </c>
      <c r="E47" s="31" t="s">
        <v>219</v>
      </c>
      <c r="F47" s="30" t="s">
        <v>246</v>
      </c>
      <c r="G47" s="30" t="s">
        <v>95</v>
      </c>
      <c r="H47" s="59">
        <f aca="true" t="shared" si="3" ref="H47:J52">H48</f>
        <v>1356.032</v>
      </c>
      <c r="I47" s="59">
        <f t="shared" si="3"/>
        <v>1410.273</v>
      </c>
      <c r="J47" s="59">
        <f t="shared" si="3"/>
        <v>1466.684</v>
      </c>
    </row>
    <row r="48" spans="1:10" ht="30" customHeight="1">
      <c r="A48" s="28"/>
      <c r="B48" s="297" t="s">
        <v>217</v>
      </c>
      <c r="C48" s="31"/>
      <c r="D48" s="31" t="s">
        <v>7</v>
      </c>
      <c r="E48" s="31" t="s">
        <v>219</v>
      </c>
      <c r="F48" s="30" t="s">
        <v>246</v>
      </c>
      <c r="G48" s="30" t="s">
        <v>218</v>
      </c>
      <c r="H48" s="60">
        <v>1356.032</v>
      </c>
      <c r="I48" s="60">
        <v>1410.273</v>
      </c>
      <c r="J48" s="60">
        <v>1466.684</v>
      </c>
    </row>
    <row r="49" spans="1:10" ht="45" customHeight="1">
      <c r="A49" s="22"/>
      <c r="B49" s="333" t="s">
        <v>234</v>
      </c>
      <c r="C49" s="24"/>
      <c r="D49" s="24" t="s">
        <v>7</v>
      </c>
      <c r="E49" s="23" t="s">
        <v>235</v>
      </c>
      <c r="F49" s="24" t="s">
        <v>65</v>
      </c>
      <c r="G49" s="24" t="s">
        <v>65</v>
      </c>
      <c r="H49" s="57">
        <f t="shared" si="3"/>
        <v>276.304</v>
      </c>
      <c r="I49" s="57">
        <f t="shared" si="3"/>
        <v>0</v>
      </c>
      <c r="J49" s="57">
        <f t="shared" si="3"/>
        <v>0</v>
      </c>
    </row>
    <row r="50" spans="1:10" ht="45" customHeight="1">
      <c r="A50" s="212"/>
      <c r="B50" s="334" t="s">
        <v>209</v>
      </c>
      <c r="C50" s="205"/>
      <c r="D50" s="205" t="s">
        <v>7</v>
      </c>
      <c r="E50" s="204" t="s">
        <v>235</v>
      </c>
      <c r="F50" s="204" t="s">
        <v>210</v>
      </c>
      <c r="G50" s="205" t="s">
        <v>65</v>
      </c>
      <c r="H50" s="206">
        <f t="shared" si="3"/>
        <v>276.304</v>
      </c>
      <c r="I50" s="206">
        <f t="shared" si="3"/>
        <v>0</v>
      </c>
      <c r="J50" s="206">
        <f t="shared" si="3"/>
        <v>0</v>
      </c>
    </row>
    <row r="51" spans="1:10" ht="30" customHeight="1">
      <c r="A51" s="28"/>
      <c r="B51" s="297" t="s">
        <v>211</v>
      </c>
      <c r="C51" s="30"/>
      <c r="D51" s="30" t="s">
        <v>7</v>
      </c>
      <c r="E51" s="30" t="s">
        <v>235</v>
      </c>
      <c r="F51" s="30" t="s">
        <v>212</v>
      </c>
      <c r="G51" s="27"/>
      <c r="H51" s="58">
        <f t="shared" si="3"/>
        <v>276.304</v>
      </c>
      <c r="I51" s="58">
        <f t="shared" si="3"/>
        <v>0</v>
      </c>
      <c r="J51" s="58">
        <f t="shared" si="3"/>
        <v>0</v>
      </c>
    </row>
    <row r="52" spans="1:10" ht="15" customHeight="1">
      <c r="A52" s="28"/>
      <c r="B52" s="297" t="s">
        <v>213</v>
      </c>
      <c r="C52" s="30"/>
      <c r="D52" s="30" t="s">
        <v>7</v>
      </c>
      <c r="E52" s="30" t="s">
        <v>235</v>
      </c>
      <c r="F52" s="30" t="s">
        <v>214</v>
      </c>
      <c r="G52" s="27"/>
      <c r="H52" s="58">
        <f t="shared" si="3"/>
        <v>276.304</v>
      </c>
      <c r="I52" s="58">
        <f t="shared" si="3"/>
        <v>0</v>
      </c>
      <c r="J52" s="58">
        <f t="shared" si="3"/>
        <v>0</v>
      </c>
    </row>
    <row r="53" spans="1:10" ht="45" customHeight="1">
      <c r="A53" s="259"/>
      <c r="B53" s="321" t="s">
        <v>232</v>
      </c>
      <c r="C53" s="262"/>
      <c r="D53" s="262" t="s">
        <v>7</v>
      </c>
      <c r="E53" s="261" t="s">
        <v>235</v>
      </c>
      <c r="F53" s="261" t="s">
        <v>233</v>
      </c>
      <c r="G53" s="268" t="s">
        <v>38</v>
      </c>
      <c r="H53" s="263">
        <f>H55</f>
        <v>276.304</v>
      </c>
      <c r="I53" s="263">
        <f>I55</f>
        <v>0</v>
      </c>
      <c r="J53" s="263">
        <f>J55</f>
        <v>0</v>
      </c>
    </row>
    <row r="54" spans="1:10" ht="15" customHeight="1">
      <c r="A54" s="28"/>
      <c r="B54" s="337" t="s">
        <v>224</v>
      </c>
      <c r="C54" s="31"/>
      <c r="D54" s="31" t="s">
        <v>7</v>
      </c>
      <c r="E54" s="30" t="s">
        <v>235</v>
      </c>
      <c r="F54" s="30" t="s">
        <v>233</v>
      </c>
      <c r="G54" s="33">
        <v>500</v>
      </c>
      <c r="H54" s="59">
        <f aca="true" t="shared" si="4" ref="H54:J59">H55</f>
        <v>276.304</v>
      </c>
      <c r="I54" s="59">
        <f t="shared" si="4"/>
        <v>0</v>
      </c>
      <c r="J54" s="59">
        <f t="shared" si="4"/>
        <v>0</v>
      </c>
    </row>
    <row r="55" spans="1:10" ht="15" customHeight="1">
      <c r="A55" s="28"/>
      <c r="B55" s="337" t="s">
        <v>226</v>
      </c>
      <c r="C55" s="31"/>
      <c r="D55" s="31" t="s">
        <v>7</v>
      </c>
      <c r="E55" s="30" t="s">
        <v>235</v>
      </c>
      <c r="F55" s="30" t="s">
        <v>233</v>
      </c>
      <c r="G55" s="34" t="s">
        <v>227</v>
      </c>
      <c r="H55" s="60">
        <v>276.304</v>
      </c>
      <c r="I55" s="60">
        <v>0</v>
      </c>
      <c r="J55" s="60">
        <v>0</v>
      </c>
    </row>
    <row r="56" spans="1:10" ht="15" customHeight="1">
      <c r="A56" s="35"/>
      <c r="B56" s="333" t="s">
        <v>276</v>
      </c>
      <c r="C56" s="24"/>
      <c r="D56" s="24" t="s">
        <v>7</v>
      </c>
      <c r="E56" s="23" t="s">
        <v>277</v>
      </c>
      <c r="F56" s="23"/>
      <c r="G56" s="24"/>
      <c r="H56" s="57">
        <f t="shared" si="4"/>
        <v>100</v>
      </c>
      <c r="I56" s="57">
        <f t="shared" si="4"/>
        <v>100</v>
      </c>
      <c r="J56" s="57">
        <f t="shared" si="4"/>
        <v>100</v>
      </c>
    </row>
    <row r="57" spans="1:10" ht="45" customHeight="1">
      <c r="A57" s="203"/>
      <c r="B57" s="338" t="s">
        <v>476</v>
      </c>
      <c r="C57" s="213"/>
      <c r="D57" s="213" t="s">
        <v>7</v>
      </c>
      <c r="E57" s="213" t="s">
        <v>277</v>
      </c>
      <c r="F57" s="213" t="s">
        <v>261</v>
      </c>
      <c r="G57" s="204"/>
      <c r="H57" s="206">
        <f t="shared" si="4"/>
        <v>100</v>
      </c>
      <c r="I57" s="206">
        <f t="shared" si="4"/>
        <v>100</v>
      </c>
      <c r="J57" s="206">
        <f t="shared" si="4"/>
        <v>100</v>
      </c>
    </row>
    <row r="58" spans="1:10" ht="15" customHeight="1">
      <c r="A58" s="25"/>
      <c r="B58" s="297" t="s">
        <v>213</v>
      </c>
      <c r="C58" s="36"/>
      <c r="D58" s="30" t="s">
        <v>7</v>
      </c>
      <c r="E58" s="30" t="s">
        <v>277</v>
      </c>
      <c r="F58" s="30" t="s">
        <v>262</v>
      </c>
      <c r="G58" s="26"/>
      <c r="H58" s="59">
        <f t="shared" si="4"/>
        <v>100</v>
      </c>
      <c r="I58" s="59">
        <f t="shared" si="4"/>
        <v>100</v>
      </c>
      <c r="J58" s="59">
        <f t="shared" si="4"/>
        <v>100</v>
      </c>
    </row>
    <row r="59" spans="1:10" ht="15" customHeight="1">
      <c r="A59" s="25"/>
      <c r="B59" s="297" t="s">
        <v>213</v>
      </c>
      <c r="C59" s="36"/>
      <c r="D59" s="30" t="s">
        <v>7</v>
      </c>
      <c r="E59" s="30" t="s">
        <v>277</v>
      </c>
      <c r="F59" s="30" t="s">
        <v>263</v>
      </c>
      <c r="G59" s="26"/>
      <c r="H59" s="59">
        <f t="shared" si="4"/>
        <v>100</v>
      </c>
      <c r="I59" s="59">
        <f t="shared" si="4"/>
        <v>100</v>
      </c>
      <c r="J59" s="59">
        <f t="shared" si="4"/>
        <v>100</v>
      </c>
    </row>
    <row r="60" spans="1:10" ht="45" customHeight="1">
      <c r="A60" s="259"/>
      <c r="B60" s="317" t="s">
        <v>272</v>
      </c>
      <c r="C60" s="261"/>
      <c r="D60" s="261" t="s">
        <v>7</v>
      </c>
      <c r="E60" s="261" t="s">
        <v>277</v>
      </c>
      <c r="F60" s="261" t="s">
        <v>273</v>
      </c>
      <c r="G60" s="261"/>
      <c r="H60" s="267">
        <f>H62</f>
        <v>100</v>
      </c>
      <c r="I60" s="267">
        <f>I62</f>
        <v>100</v>
      </c>
      <c r="J60" s="267">
        <f>J62</f>
        <v>100</v>
      </c>
    </row>
    <row r="61" spans="1:10" ht="15" customHeight="1">
      <c r="A61" s="28"/>
      <c r="B61" s="297" t="s">
        <v>99</v>
      </c>
      <c r="C61" s="30"/>
      <c r="D61" s="30" t="s">
        <v>7</v>
      </c>
      <c r="E61" s="30" t="s">
        <v>277</v>
      </c>
      <c r="F61" s="30" t="s">
        <v>273</v>
      </c>
      <c r="G61" s="30" t="s">
        <v>100</v>
      </c>
      <c r="H61" s="60">
        <f>H62</f>
        <v>100</v>
      </c>
      <c r="I61" s="60">
        <f>I62</f>
        <v>100</v>
      </c>
      <c r="J61" s="60">
        <f>J62</f>
        <v>100</v>
      </c>
    </row>
    <row r="62" spans="1:10" ht="15" customHeight="1">
      <c r="A62" s="28"/>
      <c r="B62" s="297" t="s">
        <v>274</v>
      </c>
      <c r="C62" s="30"/>
      <c r="D62" s="30" t="s">
        <v>7</v>
      </c>
      <c r="E62" s="30" t="s">
        <v>277</v>
      </c>
      <c r="F62" s="30" t="s">
        <v>273</v>
      </c>
      <c r="G62" s="30" t="s">
        <v>275</v>
      </c>
      <c r="H62" s="60">
        <v>100</v>
      </c>
      <c r="I62" s="60">
        <v>100</v>
      </c>
      <c r="J62" s="60">
        <v>100</v>
      </c>
    </row>
    <row r="63" spans="1:10" ht="15" customHeight="1">
      <c r="A63" s="35"/>
      <c r="B63" s="333" t="s">
        <v>188</v>
      </c>
      <c r="C63" s="24"/>
      <c r="D63" s="24" t="s">
        <v>7</v>
      </c>
      <c r="E63" s="37" t="s">
        <v>189</v>
      </c>
      <c r="F63" s="23"/>
      <c r="G63" s="24"/>
      <c r="H63" s="57">
        <f>H64+H74+H80+H89</f>
        <v>1546</v>
      </c>
      <c r="I63" s="57">
        <f>I64+I74+I80+I89</f>
        <v>320</v>
      </c>
      <c r="J63" s="57">
        <f>J64+J74+J80+J89</f>
        <v>320</v>
      </c>
    </row>
    <row r="64" spans="1:10" ht="60" customHeight="1">
      <c r="A64" s="218"/>
      <c r="B64" s="335" t="s">
        <v>454</v>
      </c>
      <c r="C64" s="209"/>
      <c r="D64" s="215" t="s">
        <v>7</v>
      </c>
      <c r="E64" s="216" t="s">
        <v>189</v>
      </c>
      <c r="F64" s="216" t="s">
        <v>64</v>
      </c>
      <c r="G64" s="209"/>
      <c r="H64" s="210">
        <f>H65</f>
        <v>720</v>
      </c>
      <c r="I64" s="210">
        <f>I65</f>
        <v>20</v>
      </c>
      <c r="J64" s="210">
        <f>J65</f>
        <v>20</v>
      </c>
    </row>
    <row r="65" spans="1:10" ht="30" customHeight="1">
      <c r="A65" s="250"/>
      <c r="B65" s="339" t="s">
        <v>462</v>
      </c>
      <c r="C65" s="281"/>
      <c r="D65" s="148" t="s">
        <v>7</v>
      </c>
      <c r="E65" s="148" t="s">
        <v>189</v>
      </c>
      <c r="F65" s="148" t="s">
        <v>84</v>
      </c>
      <c r="G65" s="147"/>
      <c r="H65" s="253">
        <f>H66+H70</f>
        <v>720</v>
      </c>
      <c r="I65" s="253">
        <f>I66+I70</f>
        <v>20</v>
      </c>
      <c r="J65" s="253">
        <f>J66+J70</f>
        <v>20</v>
      </c>
    </row>
    <row r="66" spans="1:10" ht="30" customHeight="1">
      <c r="A66" s="282"/>
      <c r="B66" s="340" t="s">
        <v>191</v>
      </c>
      <c r="C66" s="283"/>
      <c r="D66" s="241" t="s">
        <v>7</v>
      </c>
      <c r="E66" s="241" t="s">
        <v>189</v>
      </c>
      <c r="F66" s="284" t="s">
        <v>86</v>
      </c>
      <c r="G66" s="285"/>
      <c r="H66" s="286">
        <f>H67</f>
        <v>20</v>
      </c>
      <c r="I66" s="286">
        <f aca="true" t="shared" si="5" ref="I66:J68">I67</f>
        <v>20</v>
      </c>
      <c r="J66" s="286">
        <f t="shared" si="5"/>
        <v>20</v>
      </c>
    </row>
    <row r="67" spans="1:10" ht="15" customHeight="1">
      <c r="A67" s="269"/>
      <c r="B67" s="317" t="s">
        <v>193</v>
      </c>
      <c r="C67" s="265"/>
      <c r="D67" s="261" t="s">
        <v>7</v>
      </c>
      <c r="E67" s="261" t="s">
        <v>189</v>
      </c>
      <c r="F67" s="261" t="s">
        <v>463</v>
      </c>
      <c r="G67" s="262"/>
      <c r="H67" s="263">
        <f>H68</f>
        <v>20</v>
      </c>
      <c r="I67" s="263">
        <f t="shared" si="5"/>
        <v>20</v>
      </c>
      <c r="J67" s="263">
        <f t="shared" si="5"/>
        <v>20</v>
      </c>
    </row>
    <row r="68" spans="1:10" ht="30" customHeight="1">
      <c r="A68" s="157"/>
      <c r="B68" s="302" t="s">
        <v>59</v>
      </c>
      <c r="C68" s="154"/>
      <c r="D68" s="30" t="s">
        <v>7</v>
      </c>
      <c r="E68" s="30" t="s">
        <v>189</v>
      </c>
      <c r="F68" s="131" t="s">
        <v>463</v>
      </c>
      <c r="G68" s="155">
        <v>200</v>
      </c>
      <c r="H68" s="156">
        <f>H69</f>
        <v>20</v>
      </c>
      <c r="I68" s="156">
        <f t="shared" si="5"/>
        <v>20</v>
      </c>
      <c r="J68" s="156">
        <f t="shared" si="5"/>
        <v>20</v>
      </c>
    </row>
    <row r="69" spans="1:10" ht="30" customHeight="1">
      <c r="A69" s="157"/>
      <c r="B69" s="297" t="s">
        <v>60</v>
      </c>
      <c r="C69" s="154"/>
      <c r="D69" s="30" t="s">
        <v>7</v>
      </c>
      <c r="E69" s="30" t="s">
        <v>189</v>
      </c>
      <c r="F69" s="131" t="s">
        <v>463</v>
      </c>
      <c r="G69" s="155">
        <v>240</v>
      </c>
      <c r="H69" s="156">
        <v>20</v>
      </c>
      <c r="I69" s="156">
        <v>20</v>
      </c>
      <c r="J69" s="156">
        <v>20</v>
      </c>
    </row>
    <row r="70" spans="1:10" ht="30" customHeight="1">
      <c r="A70" s="282"/>
      <c r="B70" s="340" t="s">
        <v>465</v>
      </c>
      <c r="C70" s="283"/>
      <c r="D70" s="241" t="s">
        <v>7</v>
      </c>
      <c r="E70" s="241" t="s">
        <v>189</v>
      </c>
      <c r="F70" s="284" t="s">
        <v>464</v>
      </c>
      <c r="G70" s="285"/>
      <c r="H70" s="286">
        <f>H71</f>
        <v>700</v>
      </c>
      <c r="I70" s="286">
        <f aca="true" t="shared" si="6" ref="I70:J72">I71</f>
        <v>0</v>
      </c>
      <c r="J70" s="286">
        <f t="shared" si="6"/>
        <v>0</v>
      </c>
    </row>
    <row r="71" spans="1:10" ht="45" customHeight="1">
      <c r="A71" s="269"/>
      <c r="B71" s="317" t="s">
        <v>186</v>
      </c>
      <c r="C71" s="265"/>
      <c r="D71" s="261" t="s">
        <v>7</v>
      </c>
      <c r="E71" s="261" t="s">
        <v>189</v>
      </c>
      <c r="F71" s="261" t="s">
        <v>466</v>
      </c>
      <c r="G71" s="262"/>
      <c r="H71" s="263">
        <f>H72</f>
        <v>700</v>
      </c>
      <c r="I71" s="263">
        <f t="shared" si="6"/>
        <v>0</v>
      </c>
      <c r="J71" s="263">
        <f t="shared" si="6"/>
        <v>0</v>
      </c>
    </row>
    <row r="72" spans="1:10" ht="30" customHeight="1">
      <c r="A72" s="157"/>
      <c r="B72" s="302" t="s">
        <v>59</v>
      </c>
      <c r="C72" s="154"/>
      <c r="D72" s="30" t="s">
        <v>7</v>
      </c>
      <c r="E72" s="30" t="s">
        <v>189</v>
      </c>
      <c r="F72" s="131" t="s">
        <v>466</v>
      </c>
      <c r="G72" s="155">
        <v>200</v>
      </c>
      <c r="H72" s="156">
        <f>H73</f>
        <v>700</v>
      </c>
      <c r="I72" s="156">
        <f t="shared" si="6"/>
        <v>0</v>
      </c>
      <c r="J72" s="156">
        <f t="shared" si="6"/>
        <v>0</v>
      </c>
    </row>
    <row r="73" spans="1:10" ht="30" customHeight="1">
      <c r="A73" s="157"/>
      <c r="B73" s="297" t="s">
        <v>60</v>
      </c>
      <c r="C73" s="154"/>
      <c r="D73" s="30" t="s">
        <v>7</v>
      </c>
      <c r="E73" s="30" t="s">
        <v>189</v>
      </c>
      <c r="F73" s="131" t="s">
        <v>466</v>
      </c>
      <c r="G73" s="155">
        <v>240</v>
      </c>
      <c r="H73" s="156">
        <f>200+600-100</f>
        <v>700</v>
      </c>
      <c r="I73" s="156">
        <v>0</v>
      </c>
      <c r="J73" s="156">
        <v>0</v>
      </c>
    </row>
    <row r="74" spans="1:10" ht="60" customHeight="1">
      <c r="A74" s="214"/>
      <c r="B74" s="341" t="s">
        <v>439</v>
      </c>
      <c r="C74" s="215"/>
      <c r="D74" s="215" t="s">
        <v>7</v>
      </c>
      <c r="E74" s="216" t="s">
        <v>189</v>
      </c>
      <c r="F74" s="215" t="s">
        <v>181</v>
      </c>
      <c r="G74" s="209"/>
      <c r="H74" s="210">
        <f aca="true" t="shared" si="7" ref="H74:J76">H75</f>
        <v>695</v>
      </c>
      <c r="I74" s="210">
        <f t="shared" si="7"/>
        <v>200</v>
      </c>
      <c r="J74" s="210">
        <f t="shared" si="7"/>
        <v>200</v>
      </c>
    </row>
    <row r="75" spans="1:10" ht="30" customHeight="1">
      <c r="A75" s="250"/>
      <c r="B75" s="339" t="s">
        <v>182</v>
      </c>
      <c r="C75" s="148"/>
      <c r="D75" s="148" t="s">
        <v>7</v>
      </c>
      <c r="E75" s="148" t="s">
        <v>189</v>
      </c>
      <c r="F75" s="251" t="s">
        <v>183</v>
      </c>
      <c r="G75" s="252"/>
      <c r="H75" s="253">
        <f t="shared" si="7"/>
        <v>695</v>
      </c>
      <c r="I75" s="253">
        <f t="shared" si="7"/>
        <v>200</v>
      </c>
      <c r="J75" s="253">
        <f t="shared" si="7"/>
        <v>200</v>
      </c>
    </row>
    <row r="76" spans="1:10" ht="45" customHeight="1">
      <c r="A76" s="240"/>
      <c r="B76" s="336" t="s">
        <v>184</v>
      </c>
      <c r="C76" s="241"/>
      <c r="D76" s="241" t="s">
        <v>7</v>
      </c>
      <c r="E76" s="241" t="s">
        <v>189</v>
      </c>
      <c r="F76" s="242" t="s">
        <v>185</v>
      </c>
      <c r="G76" s="243"/>
      <c r="H76" s="239">
        <f t="shared" si="7"/>
        <v>695</v>
      </c>
      <c r="I76" s="239">
        <f t="shared" si="7"/>
        <v>200</v>
      </c>
      <c r="J76" s="239">
        <f t="shared" si="7"/>
        <v>200</v>
      </c>
    </row>
    <row r="77" spans="1:10" ht="45" customHeight="1">
      <c r="A77" s="269"/>
      <c r="B77" s="321" t="s">
        <v>186</v>
      </c>
      <c r="C77" s="261"/>
      <c r="D77" s="261" t="s">
        <v>7</v>
      </c>
      <c r="E77" s="261" t="s">
        <v>189</v>
      </c>
      <c r="F77" s="270" t="s">
        <v>187</v>
      </c>
      <c r="G77" s="265"/>
      <c r="H77" s="263">
        <f>H79</f>
        <v>695</v>
      </c>
      <c r="I77" s="263">
        <f>I79</f>
        <v>200</v>
      </c>
      <c r="J77" s="263">
        <f>J79</f>
        <v>200</v>
      </c>
    </row>
    <row r="78" spans="1:10" ht="30" customHeight="1">
      <c r="A78" s="38"/>
      <c r="B78" s="302" t="s">
        <v>59</v>
      </c>
      <c r="C78" s="30"/>
      <c r="D78" s="30" t="s">
        <v>7</v>
      </c>
      <c r="E78" s="30" t="s">
        <v>189</v>
      </c>
      <c r="F78" s="34" t="s">
        <v>187</v>
      </c>
      <c r="G78" s="31">
        <v>200</v>
      </c>
      <c r="H78" s="59">
        <f>H79</f>
        <v>695</v>
      </c>
      <c r="I78" s="59">
        <f>I79</f>
        <v>200</v>
      </c>
      <c r="J78" s="59">
        <f>J79</f>
        <v>200</v>
      </c>
    </row>
    <row r="79" spans="1:10" ht="30" customHeight="1">
      <c r="A79" s="38"/>
      <c r="B79" s="297" t="s">
        <v>60</v>
      </c>
      <c r="C79" s="30"/>
      <c r="D79" s="30" t="s">
        <v>7</v>
      </c>
      <c r="E79" s="30" t="s">
        <v>189</v>
      </c>
      <c r="F79" s="34" t="s">
        <v>187</v>
      </c>
      <c r="G79" s="30" t="s">
        <v>61</v>
      </c>
      <c r="H79" s="59">
        <f>465+150+80</f>
        <v>695</v>
      </c>
      <c r="I79" s="59">
        <f>20+100+80</f>
        <v>200</v>
      </c>
      <c r="J79" s="59">
        <f>20+100+80</f>
        <v>200</v>
      </c>
    </row>
    <row r="80" spans="1:10" ht="30" customHeight="1">
      <c r="A80" s="203"/>
      <c r="B80" s="334" t="s">
        <v>247</v>
      </c>
      <c r="C80" s="204"/>
      <c r="D80" s="204" t="s">
        <v>7</v>
      </c>
      <c r="E80" s="204" t="s">
        <v>189</v>
      </c>
      <c r="F80" s="205" t="s">
        <v>248</v>
      </c>
      <c r="G80" s="204"/>
      <c r="H80" s="206">
        <f aca="true" t="shared" si="8" ref="H80:J82">H81</f>
        <v>131</v>
      </c>
      <c r="I80" s="206">
        <f t="shared" si="8"/>
        <v>100</v>
      </c>
      <c r="J80" s="206">
        <f t="shared" si="8"/>
        <v>100</v>
      </c>
    </row>
    <row r="81" spans="1:10" ht="15" customHeight="1">
      <c r="A81" s="25"/>
      <c r="B81" s="297" t="s">
        <v>213</v>
      </c>
      <c r="C81" s="26"/>
      <c r="D81" s="30" t="s">
        <v>7</v>
      </c>
      <c r="E81" s="30" t="s">
        <v>189</v>
      </c>
      <c r="F81" s="31" t="s">
        <v>249</v>
      </c>
      <c r="G81" s="26"/>
      <c r="H81" s="59">
        <f t="shared" si="8"/>
        <v>131</v>
      </c>
      <c r="I81" s="59">
        <f t="shared" si="8"/>
        <v>100</v>
      </c>
      <c r="J81" s="59">
        <f t="shared" si="8"/>
        <v>100</v>
      </c>
    </row>
    <row r="82" spans="1:10" ht="15" customHeight="1">
      <c r="A82" s="25"/>
      <c r="B82" s="297" t="s">
        <v>213</v>
      </c>
      <c r="C82" s="26"/>
      <c r="D82" s="30" t="s">
        <v>7</v>
      </c>
      <c r="E82" s="30" t="s">
        <v>189</v>
      </c>
      <c r="F82" s="31" t="s">
        <v>250</v>
      </c>
      <c r="G82" s="26"/>
      <c r="H82" s="59">
        <f t="shared" si="8"/>
        <v>131</v>
      </c>
      <c r="I82" s="59">
        <f t="shared" si="8"/>
        <v>100</v>
      </c>
      <c r="J82" s="59">
        <f t="shared" si="8"/>
        <v>100</v>
      </c>
    </row>
    <row r="83" spans="1:10" ht="15" customHeight="1">
      <c r="A83" s="259"/>
      <c r="B83" s="317" t="s">
        <v>251</v>
      </c>
      <c r="C83" s="261"/>
      <c r="D83" s="261" t="s">
        <v>7</v>
      </c>
      <c r="E83" s="261" t="s">
        <v>189</v>
      </c>
      <c r="F83" s="261" t="s">
        <v>252</v>
      </c>
      <c r="G83" s="261"/>
      <c r="H83" s="267">
        <f>H85+H88+H87</f>
        <v>131</v>
      </c>
      <c r="I83" s="267">
        <f>I85+I88+I87</f>
        <v>100</v>
      </c>
      <c r="J83" s="267">
        <f>J85+J88+J87</f>
        <v>100</v>
      </c>
    </row>
    <row r="84" spans="1:10" ht="30" customHeight="1">
      <c r="A84" s="28"/>
      <c r="B84" s="297" t="s">
        <v>59</v>
      </c>
      <c r="C84" s="30"/>
      <c r="D84" s="30" t="s">
        <v>7</v>
      </c>
      <c r="E84" s="30" t="s">
        <v>189</v>
      </c>
      <c r="F84" s="30" t="s">
        <v>252</v>
      </c>
      <c r="G84" s="30" t="s">
        <v>78</v>
      </c>
      <c r="H84" s="60">
        <f>H85</f>
        <v>100</v>
      </c>
      <c r="I84" s="60">
        <f>I85</f>
        <v>100</v>
      </c>
      <c r="J84" s="60">
        <f>J85</f>
        <v>100</v>
      </c>
    </row>
    <row r="85" spans="1:10" ht="30" customHeight="1">
      <c r="A85" s="28"/>
      <c r="B85" s="297" t="s">
        <v>60</v>
      </c>
      <c r="C85" s="30"/>
      <c r="D85" s="30" t="s">
        <v>7</v>
      </c>
      <c r="E85" s="30" t="s">
        <v>189</v>
      </c>
      <c r="F85" s="30" t="s">
        <v>252</v>
      </c>
      <c r="G85" s="30" t="s">
        <v>61</v>
      </c>
      <c r="H85" s="60">
        <v>100</v>
      </c>
      <c r="I85" s="60">
        <v>100</v>
      </c>
      <c r="J85" s="60">
        <v>100</v>
      </c>
    </row>
    <row r="86" spans="1:10" ht="15" customHeight="1">
      <c r="A86" s="28"/>
      <c r="B86" s="297" t="s">
        <v>99</v>
      </c>
      <c r="C86" s="30"/>
      <c r="D86" s="30" t="s">
        <v>7</v>
      </c>
      <c r="E86" s="30" t="s">
        <v>189</v>
      </c>
      <c r="F86" s="30" t="s">
        <v>252</v>
      </c>
      <c r="G86" s="30" t="s">
        <v>100</v>
      </c>
      <c r="H86" s="60">
        <f>H87+H88</f>
        <v>31</v>
      </c>
      <c r="I86" s="60">
        <f>I87+I88</f>
        <v>0</v>
      </c>
      <c r="J86" s="60">
        <f>J87+J88</f>
        <v>0</v>
      </c>
    </row>
    <row r="87" spans="1:10" ht="15" customHeight="1" hidden="1">
      <c r="A87" s="28"/>
      <c r="B87" s="297" t="s">
        <v>253</v>
      </c>
      <c r="C87" s="30"/>
      <c r="D87" s="30" t="s">
        <v>7</v>
      </c>
      <c r="E87" s="30" t="s">
        <v>189</v>
      </c>
      <c r="F87" s="30" t="s">
        <v>252</v>
      </c>
      <c r="G87" s="30" t="s">
        <v>254</v>
      </c>
      <c r="H87" s="60">
        <v>0</v>
      </c>
      <c r="I87" s="60">
        <v>0</v>
      </c>
      <c r="J87" s="60">
        <v>0</v>
      </c>
    </row>
    <row r="88" spans="1:10" ht="15" customHeight="1">
      <c r="A88" s="28"/>
      <c r="B88" s="297" t="s">
        <v>101</v>
      </c>
      <c r="C88" s="30"/>
      <c r="D88" s="30" t="s">
        <v>7</v>
      </c>
      <c r="E88" s="30" t="s">
        <v>189</v>
      </c>
      <c r="F88" s="30" t="s">
        <v>252</v>
      </c>
      <c r="G88" s="30" t="s">
        <v>102</v>
      </c>
      <c r="H88" s="60">
        <v>31</v>
      </c>
      <c r="I88" s="60">
        <v>0</v>
      </c>
      <c r="J88" s="60">
        <v>0</v>
      </c>
    </row>
    <row r="89" spans="1:10" ht="45" customHeight="1" hidden="1">
      <c r="A89" s="203"/>
      <c r="B89" s="334" t="s">
        <v>476</v>
      </c>
      <c r="C89" s="204"/>
      <c r="D89" s="204" t="s">
        <v>7</v>
      </c>
      <c r="E89" s="204" t="s">
        <v>189</v>
      </c>
      <c r="F89" s="205" t="s">
        <v>261</v>
      </c>
      <c r="G89" s="204"/>
      <c r="H89" s="206">
        <f>H90</f>
        <v>0</v>
      </c>
      <c r="I89" s="206">
        <f aca="true" t="shared" si="9" ref="I89:J91">I90</f>
        <v>0</v>
      </c>
      <c r="J89" s="206">
        <f t="shared" si="9"/>
        <v>0</v>
      </c>
    </row>
    <row r="90" spans="1:10" ht="15" customHeight="1" hidden="1">
      <c r="A90" s="25"/>
      <c r="B90" s="297" t="s">
        <v>213</v>
      </c>
      <c r="C90" s="26"/>
      <c r="D90" s="30" t="s">
        <v>7</v>
      </c>
      <c r="E90" s="30" t="s">
        <v>189</v>
      </c>
      <c r="F90" s="31" t="s">
        <v>262</v>
      </c>
      <c r="G90" s="26"/>
      <c r="H90" s="59">
        <f>H91</f>
        <v>0</v>
      </c>
      <c r="I90" s="59">
        <f t="shared" si="9"/>
        <v>0</v>
      </c>
      <c r="J90" s="59">
        <f t="shared" si="9"/>
        <v>0</v>
      </c>
    </row>
    <row r="91" spans="1:10" ht="15" customHeight="1" hidden="1">
      <c r="A91" s="25"/>
      <c r="B91" s="297" t="s">
        <v>213</v>
      </c>
      <c r="C91" s="26"/>
      <c r="D91" s="30" t="s">
        <v>7</v>
      </c>
      <c r="E91" s="30" t="s">
        <v>189</v>
      </c>
      <c r="F91" s="31" t="s">
        <v>263</v>
      </c>
      <c r="G91" s="26"/>
      <c r="H91" s="59">
        <f>H92</f>
        <v>0</v>
      </c>
      <c r="I91" s="59">
        <f t="shared" si="9"/>
        <v>0</v>
      </c>
      <c r="J91" s="59">
        <f t="shared" si="9"/>
        <v>0</v>
      </c>
    </row>
    <row r="92" spans="1:10" ht="60" customHeight="1" hidden="1">
      <c r="A92" s="259"/>
      <c r="B92" s="317" t="s">
        <v>547</v>
      </c>
      <c r="C92" s="261"/>
      <c r="D92" s="261" t="s">
        <v>7</v>
      </c>
      <c r="E92" s="261" t="s">
        <v>189</v>
      </c>
      <c r="F92" s="261" t="s">
        <v>546</v>
      </c>
      <c r="G92" s="261"/>
      <c r="H92" s="267">
        <f>H93</f>
        <v>0</v>
      </c>
      <c r="I92" s="267">
        <f>I93</f>
        <v>0</v>
      </c>
      <c r="J92" s="267">
        <f>J93</f>
        <v>0</v>
      </c>
    </row>
    <row r="93" spans="1:10" ht="60" customHeight="1" hidden="1">
      <c r="A93" s="28"/>
      <c r="B93" s="297" t="s">
        <v>94</v>
      </c>
      <c r="C93" s="30"/>
      <c r="D93" s="30" t="s">
        <v>7</v>
      </c>
      <c r="E93" s="30" t="s">
        <v>189</v>
      </c>
      <c r="F93" s="30" t="s">
        <v>546</v>
      </c>
      <c r="G93" s="30" t="s">
        <v>95</v>
      </c>
      <c r="H93" s="60">
        <f>H94</f>
        <v>0</v>
      </c>
      <c r="I93" s="60">
        <f>I94</f>
        <v>0</v>
      </c>
      <c r="J93" s="60">
        <f>J94</f>
        <v>0</v>
      </c>
    </row>
    <row r="94" spans="1:10" ht="30" customHeight="1" hidden="1">
      <c r="A94" s="28"/>
      <c r="B94" s="297" t="s">
        <v>217</v>
      </c>
      <c r="C94" s="30"/>
      <c r="D94" s="30" t="s">
        <v>7</v>
      </c>
      <c r="E94" s="30" t="s">
        <v>189</v>
      </c>
      <c r="F94" s="30" t="s">
        <v>546</v>
      </c>
      <c r="G94" s="30" t="s">
        <v>218</v>
      </c>
      <c r="H94" s="60">
        <v>0</v>
      </c>
      <c r="I94" s="60">
        <v>0</v>
      </c>
      <c r="J94" s="60">
        <v>0</v>
      </c>
    </row>
    <row r="95" spans="1:10" s="2" customFormat="1" ht="15" customHeight="1">
      <c r="A95" s="19" t="s">
        <v>526</v>
      </c>
      <c r="B95" s="342" t="s">
        <v>10</v>
      </c>
      <c r="C95" s="41"/>
      <c r="D95" s="41" t="s">
        <v>11</v>
      </c>
      <c r="E95" s="41"/>
      <c r="F95" s="41"/>
      <c r="G95" s="41"/>
      <c r="H95" s="64">
        <f aca="true" t="shared" si="10" ref="H95:J99">H96</f>
        <v>562.8000000000001</v>
      </c>
      <c r="I95" s="64">
        <f t="shared" si="10"/>
        <v>582.9</v>
      </c>
      <c r="J95" s="64">
        <f t="shared" si="10"/>
        <v>0</v>
      </c>
    </row>
    <row r="96" spans="1:10" ht="15" customHeight="1">
      <c r="A96" s="22"/>
      <c r="B96" s="333" t="s">
        <v>296</v>
      </c>
      <c r="C96" s="23"/>
      <c r="D96" s="23" t="s">
        <v>11</v>
      </c>
      <c r="E96" s="23" t="s">
        <v>297</v>
      </c>
      <c r="F96" s="23"/>
      <c r="G96" s="23"/>
      <c r="H96" s="57">
        <f t="shared" si="10"/>
        <v>562.8000000000001</v>
      </c>
      <c r="I96" s="57">
        <f t="shared" si="10"/>
        <v>582.9</v>
      </c>
      <c r="J96" s="57">
        <f t="shared" si="10"/>
        <v>0</v>
      </c>
    </row>
    <row r="97" spans="1:10" ht="45" customHeight="1">
      <c r="A97" s="211"/>
      <c r="B97" s="338" t="s">
        <v>476</v>
      </c>
      <c r="C97" s="213"/>
      <c r="D97" s="213" t="s">
        <v>11</v>
      </c>
      <c r="E97" s="204" t="s">
        <v>297</v>
      </c>
      <c r="F97" s="213" t="s">
        <v>261</v>
      </c>
      <c r="G97" s="204"/>
      <c r="H97" s="206">
        <f t="shared" si="10"/>
        <v>562.8000000000001</v>
      </c>
      <c r="I97" s="206">
        <f t="shared" si="10"/>
        <v>582.9</v>
      </c>
      <c r="J97" s="206">
        <f t="shared" si="10"/>
        <v>0</v>
      </c>
    </row>
    <row r="98" spans="1:10" ht="15" customHeight="1">
      <c r="A98" s="42"/>
      <c r="B98" s="297" t="s">
        <v>213</v>
      </c>
      <c r="C98" s="36"/>
      <c r="D98" s="30" t="s">
        <v>11</v>
      </c>
      <c r="E98" s="30" t="s">
        <v>297</v>
      </c>
      <c r="F98" s="30" t="s">
        <v>262</v>
      </c>
      <c r="G98" s="30"/>
      <c r="H98" s="59">
        <f t="shared" si="10"/>
        <v>562.8000000000001</v>
      </c>
      <c r="I98" s="59">
        <f t="shared" si="10"/>
        <v>582.9</v>
      </c>
      <c r="J98" s="59">
        <f t="shared" si="10"/>
        <v>0</v>
      </c>
    </row>
    <row r="99" spans="1:10" ht="15" customHeight="1">
      <c r="A99" s="42"/>
      <c r="B99" s="297" t="s">
        <v>213</v>
      </c>
      <c r="C99" s="36"/>
      <c r="D99" s="30" t="s">
        <v>11</v>
      </c>
      <c r="E99" s="30" t="s">
        <v>297</v>
      </c>
      <c r="F99" s="30" t="s">
        <v>263</v>
      </c>
      <c r="G99" s="30"/>
      <c r="H99" s="59">
        <f t="shared" si="10"/>
        <v>562.8000000000001</v>
      </c>
      <c r="I99" s="59">
        <f t="shared" si="10"/>
        <v>582.9</v>
      </c>
      <c r="J99" s="59">
        <f t="shared" si="10"/>
        <v>0</v>
      </c>
    </row>
    <row r="100" spans="1:10" ht="45" customHeight="1">
      <c r="A100" s="259"/>
      <c r="B100" s="317" t="s">
        <v>294</v>
      </c>
      <c r="C100" s="261"/>
      <c r="D100" s="261" t="s">
        <v>11</v>
      </c>
      <c r="E100" s="261" t="s">
        <v>297</v>
      </c>
      <c r="F100" s="261" t="s">
        <v>295</v>
      </c>
      <c r="G100" s="261"/>
      <c r="H100" s="263">
        <f>H101+H103</f>
        <v>562.8000000000001</v>
      </c>
      <c r="I100" s="263">
        <f>I101+I103</f>
        <v>582.9</v>
      </c>
      <c r="J100" s="263">
        <f>J101+J103</f>
        <v>0</v>
      </c>
    </row>
    <row r="101" spans="1:10" ht="60" customHeight="1">
      <c r="A101" s="28"/>
      <c r="B101" s="297" t="s">
        <v>94</v>
      </c>
      <c r="C101" s="30"/>
      <c r="D101" s="30" t="s">
        <v>11</v>
      </c>
      <c r="E101" s="30" t="s">
        <v>297</v>
      </c>
      <c r="F101" s="30" t="s">
        <v>295</v>
      </c>
      <c r="G101" s="30" t="s">
        <v>95</v>
      </c>
      <c r="H101" s="59">
        <f>H102</f>
        <v>551.922</v>
      </c>
      <c r="I101" s="59">
        <f>I102</f>
        <v>574.7189999999999</v>
      </c>
      <c r="J101" s="59">
        <f>J102</f>
        <v>0</v>
      </c>
    </row>
    <row r="102" spans="1:10" ht="30" customHeight="1">
      <c r="A102" s="28"/>
      <c r="B102" s="297" t="s">
        <v>217</v>
      </c>
      <c r="C102" s="30"/>
      <c r="D102" s="30" t="s">
        <v>11</v>
      </c>
      <c r="E102" s="30" t="s">
        <v>297</v>
      </c>
      <c r="F102" s="30" t="s">
        <v>295</v>
      </c>
      <c r="G102" s="30" t="s">
        <v>218</v>
      </c>
      <c r="H102" s="439">
        <f>418.527+126.395+7</f>
        <v>551.922</v>
      </c>
      <c r="I102" s="439">
        <f>435.268+131.451+8</f>
        <v>574.7189999999999</v>
      </c>
      <c r="J102" s="441">
        <v>0</v>
      </c>
    </row>
    <row r="103" spans="1:10" ht="30" customHeight="1">
      <c r="A103" s="28"/>
      <c r="B103" s="297" t="s">
        <v>59</v>
      </c>
      <c r="C103" s="30"/>
      <c r="D103" s="30" t="s">
        <v>11</v>
      </c>
      <c r="E103" s="30" t="s">
        <v>297</v>
      </c>
      <c r="F103" s="30" t="s">
        <v>295</v>
      </c>
      <c r="G103" s="30" t="s">
        <v>78</v>
      </c>
      <c r="H103" s="59">
        <f>H104</f>
        <v>10.878</v>
      </c>
      <c r="I103" s="59">
        <f>I104</f>
        <v>8.181</v>
      </c>
      <c r="J103" s="59">
        <f>J104</f>
        <v>0</v>
      </c>
    </row>
    <row r="104" spans="1:10" ht="30" customHeight="1">
      <c r="A104" s="28"/>
      <c r="B104" s="297" t="s">
        <v>60</v>
      </c>
      <c r="C104" s="30"/>
      <c r="D104" s="30" t="s">
        <v>11</v>
      </c>
      <c r="E104" s="30" t="s">
        <v>297</v>
      </c>
      <c r="F104" s="30" t="s">
        <v>295</v>
      </c>
      <c r="G104" s="30" t="s">
        <v>61</v>
      </c>
      <c r="H104" s="439">
        <v>10.878</v>
      </c>
      <c r="I104" s="439">
        <v>8.181</v>
      </c>
      <c r="J104" s="439">
        <v>0</v>
      </c>
    </row>
    <row r="105" spans="1:10" s="2" customFormat="1" ht="30" customHeight="1">
      <c r="A105" s="19" t="s">
        <v>527</v>
      </c>
      <c r="B105" s="332" t="s">
        <v>12</v>
      </c>
      <c r="C105" s="41"/>
      <c r="D105" s="41" t="s">
        <v>13</v>
      </c>
      <c r="E105" s="41"/>
      <c r="F105" s="41"/>
      <c r="G105" s="41"/>
      <c r="H105" s="64">
        <f>H106+H117</f>
        <v>1557.1</v>
      </c>
      <c r="I105" s="64">
        <f>I106+I117</f>
        <v>757.1</v>
      </c>
      <c r="J105" s="64">
        <f>J106+J117</f>
        <v>757.1</v>
      </c>
    </row>
    <row r="106" spans="1:10" ht="45" customHeight="1">
      <c r="A106" s="22"/>
      <c r="B106" s="333" t="s">
        <v>111</v>
      </c>
      <c r="C106" s="23"/>
      <c r="D106" s="23" t="s">
        <v>13</v>
      </c>
      <c r="E106" s="23" t="s">
        <v>112</v>
      </c>
      <c r="F106" s="23"/>
      <c r="G106" s="23"/>
      <c r="H106" s="57">
        <f aca="true" t="shared" si="11" ref="H106:J107">H107</f>
        <v>940</v>
      </c>
      <c r="I106" s="57">
        <f t="shared" si="11"/>
        <v>540</v>
      </c>
      <c r="J106" s="57">
        <f t="shared" si="11"/>
        <v>540</v>
      </c>
    </row>
    <row r="107" spans="1:10" ht="45" customHeight="1">
      <c r="A107" s="207"/>
      <c r="B107" s="335" t="s">
        <v>475</v>
      </c>
      <c r="C107" s="216"/>
      <c r="D107" s="216" t="s">
        <v>13</v>
      </c>
      <c r="E107" s="216" t="s">
        <v>112</v>
      </c>
      <c r="F107" s="216" t="s">
        <v>104</v>
      </c>
      <c r="G107" s="216" t="s">
        <v>65</v>
      </c>
      <c r="H107" s="210">
        <f t="shared" si="11"/>
        <v>940</v>
      </c>
      <c r="I107" s="210">
        <f t="shared" si="11"/>
        <v>540</v>
      </c>
      <c r="J107" s="210">
        <f t="shared" si="11"/>
        <v>540</v>
      </c>
    </row>
    <row r="108" spans="1:10" ht="75" customHeight="1">
      <c r="A108" s="254"/>
      <c r="B108" s="339" t="s">
        <v>105</v>
      </c>
      <c r="C108" s="148"/>
      <c r="D108" s="148" t="s">
        <v>13</v>
      </c>
      <c r="E108" s="148" t="s">
        <v>112</v>
      </c>
      <c r="F108" s="148" t="s">
        <v>106</v>
      </c>
      <c r="G108" s="255"/>
      <c r="H108" s="253">
        <f>H109+H113</f>
        <v>940</v>
      </c>
      <c r="I108" s="253">
        <f>I109+I113</f>
        <v>540</v>
      </c>
      <c r="J108" s="253">
        <f>J109+J113</f>
        <v>540</v>
      </c>
    </row>
    <row r="109" spans="1:10" ht="45" customHeight="1">
      <c r="A109" s="236"/>
      <c r="B109" s="336" t="s">
        <v>107</v>
      </c>
      <c r="C109" s="241"/>
      <c r="D109" s="241" t="s">
        <v>13</v>
      </c>
      <c r="E109" s="241" t="s">
        <v>112</v>
      </c>
      <c r="F109" s="241" t="s">
        <v>108</v>
      </c>
      <c r="G109" s="244"/>
      <c r="H109" s="239">
        <f>H110</f>
        <v>130</v>
      </c>
      <c r="I109" s="239">
        <f>I110</f>
        <v>130</v>
      </c>
      <c r="J109" s="239">
        <f>J110</f>
        <v>130</v>
      </c>
    </row>
    <row r="110" spans="1:10" ht="30" customHeight="1">
      <c r="A110" s="259"/>
      <c r="B110" s="317" t="s">
        <v>109</v>
      </c>
      <c r="C110" s="261"/>
      <c r="D110" s="261" t="s">
        <v>13</v>
      </c>
      <c r="E110" s="261" t="s">
        <v>112</v>
      </c>
      <c r="F110" s="261" t="s">
        <v>110</v>
      </c>
      <c r="G110" s="262"/>
      <c r="H110" s="267">
        <f>H112</f>
        <v>130</v>
      </c>
      <c r="I110" s="267">
        <f>I112</f>
        <v>130</v>
      </c>
      <c r="J110" s="267">
        <f>J112</f>
        <v>130</v>
      </c>
    </row>
    <row r="111" spans="1:10" ht="30" customHeight="1">
      <c r="A111" s="28"/>
      <c r="B111" s="297" t="s">
        <v>59</v>
      </c>
      <c r="C111" s="30"/>
      <c r="D111" s="30" t="s">
        <v>13</v>
      </c>
      <c r="E111" s="30" t="s">
        <v>112</v>
      </c>
      <c r="F111" s="30" t="s">
        <v>110</v>
      </c>
      <c r="G111" s="31">
        <v>200</v>
      </c>
      <c r="H111" s="60">
        <f>H112</f>
        <v>130</v>
      </c>
      <c r="I111" s="60">
        <f>I112</f>
        <v>130</v>
      </c>
      <c r="J111" s="60">
        <f>J112</f>
        <v>130</v>
      </c>
    </row>
    <row r="112" spans="1:10" ht="30" customHeight="1">
      <c r="A112" s="28"/>
      <c r="B112" s="297" t="s">
        <v>60</v>
      </c>
      <c r="C112" s="30"/>
      <c r="D112" s="30" t="s">
        <v>13</v>
      </c>
      <c r="E112" s="30" t="s">
        <v>112</v>
      </c>
      <c r="F112" s="30" t="s">
        <v>110</v>
      </c>
      <c r="G112" s="31">
        <v>240</v>
      </c>
      <c r="H112" s="60">
        <f>30+100</f>
        <v>130</v>
      </c>
      <c r="I112" s="60">
        <f>30+100</f>
        <v>130</v>
      </c>
      <c r="J112" s="60">
        <f>30+100</f>
        <v>130</v>
      </c>
    </row>
    <row r="113" spans="1:10" ht="30" customHeight="1">
      <c r="A113" s="245"/>
      <c r="B113" s="336" t="s">
        <v>113</v>
      </c>
      <c r="C113" s="241"/>
      <c r="D113" s="241" t="s">
        <v>13</v>
      </c>
      <c r="E113" s="241" t="s">
        <v>112</v>
      </c>
      <c r="F113" s="241" t="s">
        <v>114</v>
      </c>
      <c r="G113" s="244"/>
      <c r="H113" s="239">
        <f>H114</f>
        <v>810</v>
      </c>
      <c r="I113" s="239">
        <f>I114</f>
        <v>410</v>
      </c>
      <c r="J113" s="239">
        <f>J114</f>
        <v>410</v>
      </c>
    </row>
    <row r="114" spans="1:10" ht="15" customHeight="1">
      <c r="A114" s="259"/>
      <c r="B114" s="317" t="s">
        <v>115</v>
      </c>
      <c r="C114" s="261"/>
      <c r="D114" s="261" t="s">
        <v>13</v>
      </c>
      <c r="E114" s="261" t="s">
        <v>112</v>
      </c>
      <c r="F114" s="261" t="s">
        <v>116</v>
      </c>
      <c r="G114" s="262"/>
      <c r="H114" s="267">
        <f>H116</f>
        <v>810</v>
      </c>
      <c r="I114" s="267">
        <f>I116</f>
        <v>410</v>
      </c>
      <c r="J114" s="267">
        <f>J116</f>
        <v>410</v>
      </c>
    </row>
    <row r="115" spans="1:10" ht="30" customHeight="1">
      <c r="A115" s="28"/>
      <c r="B115" s="297" t="s">
        <v>59</v>
      </c>
      <c r="C115" s="30"/>
      <c r="D115" s="30" t="s">
        <v>13</v>
      </c>
      <c r="E115" s="30" t="s">
        <v>112</v>
      </c>
      <c r="F115" s="30" t="s">
        <v>116</v>
      </c>
      <c r="G115" s="31">
        <v>200</v>
      </c>
      <c r="H115" s="60">
        <f>H116</f>
        <v>810</v>
      </c>
      <c r="I115" s="60">
        <f>I116</f>
        <v>410</v>
      </c>
      <c r="J115" s="60">
        <f>J116</f>
        <v>410</v>
      </c>
    </row>
    <row r="116" spans="1:10" ht="30" customHeight="1">
      <c r="A116" s="28"/>
      <c r="B116" s="297" t="s">
        <v>60</v>
      </c>
      <c r="C116" s="30"/>
      <c r="D116" s="30" t="s">
        <v>13</v>
      </c>
      <c r="E116" s="30" t="s">
        <v>112</v>
      </c>
      <c r="F116" s="30" t="s">
        <v>116</v>
      </c>
      <c r="G116" s="31">
        <v>240</v>
      </c>
      <c r="H116" s="439">
        <f>10+200+500+100</f>
        <v>810</v>
      </c>
      <c r="I116" s="439">
        <f>10+200+100+100</f>
        <v>410</v>
      </c>
      <c r="J116" s="439">
        <f>10+200+100+100</f>
        <v>410</v>
      </c>
    </row>
    <row r="117" spans="1:10" ht="30" customHeight="1">
      <c r="A117" s="44"/>
      <c r="B117" s="343" t="s">
        <v>119</v>
      </c>
      <c r="C117" s="45"/>
      <c r="D117" s="45" t="s">
        <v>13</v>
      </c>
      <c r="E117" s="45" t="s">
        <v>120</v>
      </c>
      <c r="F117" s="45"/>
      <c r="G117" s="46"/>
      <c r="H117" s="65">
        <f>H119+H124</f>
        <v>617.1</v>
      </c>
      <c r="I117" s="65">
        <f>I119+I124</f>
        <v>217.1</v>
      </c>
      <c r="J117" s="65">
        <f>J119+J124</f>
        <v>217.1</v>
      </c>
    </row>
    <row r="118" spans="1:10" ht="45" customHeight="1">
      <c r="A118" s="207"/>
      <c r="B118" s="335" t="s">
        <v>475</v>
      </c>
      <c r="C118" s="216"/>
      <c r="D118" s="216" t="s">
        <v>13</v>
      </c>
      <c r="E118" s="216" t="s">
        <v>120</v>
      </c>
      <c r="F118" s="216" t="s">
        <v>104</v>
      </c>
      <c r="G118" s="216" t="s">
        <v>65</v>
      </c>
      <c r="H118" s="210">
        <f aca="true" t="shared" si="12" ref="H118:J120">H119</f>
        <v>610</v>
      </c>
      <c r="I118" s="210">
        <f t="shared" si="12"/>
        <v>210</v>
      </c>
      <c r="J118" s="210">
        <f t="shared" si="12"/>
        <v>210</v>
      </c>
    </row>
    <row r="119" spans="1:10" ht="75" customHeight="1">
      <c r="A119" s="256"/>
      <c r="B119" s="339" t="s">
        <v>117</v>
      </c>
      <c r="C119" s="148"/>
      <c r="D119" s="148" t="s">
        <v>13</v>
      </c>
      <c r="E119" s="148" t="s">
        <v>120</v>
      </c>
      <c r="F119" s="148" t="s">
        <v>118</v>
      </c>
      <c r="G119" s="147"/>
      <c r="H119" s="257">
        <f t="shared" si="12"/>
        <v>610</v>
      </c>
      <c r="I119" s="257">
        <f t="shared" si="12"/>
        <v>210</v>
      </c>
      <c r="J119" s="257">
        <f t="shared" si="12"/>
        <v>210</v>
      </c>
    </row>
    <row r="120" spans="1:10" ht="60" customHeight="1">
      <c r="A120" s="245"/>
      <c r="B120" s="323" t="s">
        <v>121</v>
      </c>
      <c r="C120" s="241"/>
      <c r="D120" s="241" t="s">
        <v>13</v>
      </c>
      <c r="E120" s="241" t="s">
        <v>120</v>
      </c>
      <c r="F120" s="241" t="s">
        <v>490</v>
      </c>
      <c r="G120" s="238"/>
      <c r="H120" s="246">
        <f t="shared" si="12"/>
        <v>610</v>
      </c>
      <c r="I120" s="246">
        <f t="shared" si="12"/>
        <v>210</v>
      </c>
      <c r="J120" s="246">
        <f t="shared" si="12"/>
        <v>210</v>
      </c>
    </row>
    <row r="121" spans="1:10" ht="30" customHeight="1">
      <c r="A121" s="259"/>
      <c r="B121" s="324" t="s">
        <v>491</v>
      </c>
      <c r="C121" s="261"/>
      <c r="D121" s="261" t="s">
        <v>13</v>
      </c>
      <c r="E121" s="261" t="s">
        <v>120</v>
      </c>
      <c r="F121" s="261" t="s">
        <v>489</v>
      </c>
      <c r="G121" s="262"/>
      <c r="H121" s="267">
        <f>H123</f>
        <v>610</v>
      </c>
      <c r="I121" s="267">
        <f>I123</f>
        <v>210</v>
      </c>
      <c r="J121" s="267">
        <f>J123</f>
        <v>210</v>
      </c>
    </row>
    <row r="122" spans="1:10" ht="30" customHeight="1">
      <c r="A122" s="28"/>
      <c r="B122" s="304" t="s">
        <v>59</v>
      </c>
      <c r="C122" s="30"/>
      <c r="D122" s="30" t="s">
        <v>13</v>
      </c>
      <c r="E122" s="30" t="s">
        <v>120</v>
      </c>
      <c r="F122" s="30" t="s">
        <v>489</v>
      </c>
      <c r="G122" s="31">
        <v>200</v>
      </c>
      <c r="H122" s="60">
        <f>H123</f>
        <v>610</v>
      </c>
      <c r="I122" s="60">
        <f>I123</f>
        <v>210</v>
      </c>
      <c r="J122" s="60">
        <f>J123</f>
        <v>210</v>
      </c>
    </row>
    <row r="123" spans="1:10" ht="30" customHeight="1">
      <c r="A123" s="28"/>
      <c r="B123" s="297" t="s">
        <v>60</v>
      </c>
      <c r="C123" s="30"/>
      <c r="D123" s="30" t="s">
        <v>13</v>
      </c>
      <c r="E123" s="30" t="s">
        <v>120</v>
      </c>
      <c r="F123" s="30" t="s">
        <v>489</v>
      </c>
      <c r="G123" s="31">
        <v>240</v>
      </c>
      <c r="H123" s="60">
        <f>10+600</f>
        <v>610</v>
      </c>
      <c r="I123" s="60">
        <f>10+200</f>
        <v>210</v>
      </c>
      <c r="J123" s="60">
        <f>10+200</f>
        <v>210</v>
      </c>
    </row>
    <row r="124" spans="1:10" ht="45" customHeight="1">
      <c r="A124" s="217"/>
      <c r="B124" s="334" t="s">
        <v>209</v>
      </c>
      <c r="C124" s="204"/>
      <c r="D124" s="204" t="s">
        <v>13</v>
      </c>
      <c r="E124" s="204" t="s">
        <v>120</v>
      </c>
      <c r="F124" s="205" t="s">
        <v>210</v>
      </c>
      <c r="G124" s="204"/>
      <c r="H124" s="206">
        <f aca="true" t="shared" si="13" ref="H124:J126">H125</f>
        <v>7.1</v>
      </c>
      <c r="I124" s="206">
        <f t="shared" si="13"/>
        <v>7.1</v>
      </c>
      <c r="J124" s="206">
        <f t="shared" si="13"/>
        <v>7.1</v>
      </c>
    </row>
    <row r="125" spans="1:10" ht="30" customHeight="1">
      <c r="A125" s="38"/>
      <c r="B125" s="297" t="s">
        <v>211</v>
      </c>
      <c r="C125" s="30"/>
      <c r="D125" s="30" t="s">
        <v>13</v>
      </c>
      <c r="E125" s="30" t="s">
        <v>120</v>
      </c>
      <c r="F125" s="30" t="s">
        <v>212</v>
      </c>
      <c r="G125" s="26"/>
      <c r="H125" s="59">
        <f t="shared" si="13"/>
        <v>7.1</v>
      </c>
      <c r="I125" s="59">
        <f t="shared" si="13"/>
        <v>7.1</v>
      </c>
      <c r="J125" s="59">
        <f t="shared" si="13"/>
        <v>7.1</v>
      </c>
    </row>
    <row r="126" spans="1:10" ht="15" customHeight="1">
      <c r="A126" s="38"/>
      <c r="B126" s="297" t="s">
        <v>213</v>
      </c>
      <c r="C126" s="30"/>
      <c r="D126" s="30" t="s">
        <v>13</v>
      </c>
      <c r="E126" s="30" t="s">
        <v>120</v>
      </c>
      <c r="F126" s="30" t="s">
        <v>214</v>
      </c>
      <c r="G126" s="26"/>
      <c r="H126" s="59">
        <f t="shared" si="13"/>
        <v>7.1</v>
      </c>
      <c r="I126" s="59">
        <f t="shared" si="13"/>
        <v>7.1</v>
      </c>
      <c r="J126" s="59">
        <f t="shared" si="13"/>
        <v>7.1</v>
      </c>
    </row>
    <row r="127" spans="1:10" ht="60" customHeight="1">
      <c r="A127" s="269"/>
      <c r="B127" s="317" t="s">
        <v>512</v>
      </c>
      <c r="C127" s="262"/>
      <c r="D127" s="261" t="s">
        <v>13</v>
      </c>
      <c r="E127" s="261" t="s">
        <v>120</v>
      </c>
      <c r="F127" s="262" t="s">
        <v>236</v>
      </c>
      <c r="G127" s="262" t="s">
        <v>38</v>
      </c>
      <c r="H127" s="263">
        <f>H129</f>
        <v>7.1</v>
      </c>
      <c r="I127" s="263">
        <f>I129</f>
        <v>7.1</v>
      </c>
      <c r="J127" s="263">
        <f>J129</f>
        <v>7.1</v>
      </c>
    </row>
    <row r="128" spans="1:10" ht="30" customHeight="1">
      <c r="A128" s="38"/>
      <c r="B128" s="297" t="s">
        <v>59</v>
      </c>
      <c r="C128" s="31"/>
      <c r="D128" s="30" t="s">
        <v>13</v>
      </c>
      <c r="E128" s="30" t="s">
        <v>120</v>
      </c>
      <c r="F128" s="31" t="s">
        <v>236</v>
      </c>
      <c r="G128" s="31">
        <v>200</v>
      </c>
      <c r="H128" s="59">
        <f>H129</f>
        <v>7.1</v>
      </c>
      <c r="I128" s="59">
        <f>I129</f>
        <v>7.1</v>
      </c>
      <c r="J128" s="59">
        <f>J129</f>
        <v>7.1</v>
      </c>
    </row>
    <row r="129" spans="1:10" ht="30" customHeight="1">
      <c r="A129" s="38"/>
      <c r="B129" s="297" t="s">
        <v>60</v>
      </c>
      <c r="C129" s="31"/>
      <c r="D129" s="30" t="s">
        <v>13</v>
      </c>
      <c r="E129" s="30" t="s">
        <v>120</v>
      </c>
      <c r="F129" s="31" t="s">
        <v>236</v>
      </c>
      <c r="G129" s="34" t="s">
        <v>61</v>
      </c>
      <c r="H129" s="59">
        <v>7.1</v>
      </c>
      <c r="I129" s="59">
        <v>7.1</v>
      </c>
      <c r="J129" s="59">
        <v>7.1</v>
      </c>
    </row>
    <row r="130" spans="1:10" s="2" customFormat="1" ht="15" customHeight="1">
      <c r="A130" s="19" t="s">
        <v>528</v>
      </c>
      <c r="B130" s="332" t="s">
        <v>14</v>
      </c>
      <c r="C130" s="41"/>
      <c r="D130" s="41" t="s">
        <v>15</v>
      </c>
      <c r="E130" s="41" t="s">
        <v>38</v>
      </c>
      <c r="F130" s="41" t="s">
        <v>38</v>
      </c>
      <c r="G130" s="41" t="s">
        <v>38</v>
      </c>
      <c r="H130" s="64">
        <f>H131+H159</f>
        <v>14715</v>
      </c>
      <c r="I130" s="64">
        <f>I131+I159</f>
        <v>12450</v>
      </c>
      <c r="J130" s="64">
        <f>J131+J159</f>
        <v>11510</v>
      </c>
    </row>
    <row r="131" spans="1:10" ht="15" customHeight="1">
      <c r="A131" s="22"/>
      <c r="B131" s="333" t="s">
        <v>133</v>
      </c>
      <c r="C131" s="23"/>
      <c r="D131" s="23" t="s">
        <v>15</v>
      </c>
      <c r="E131" s="23" t="s">
        <v>134</v>
      </c>
      <c r="F131" s="23" t="s">
        <v>38</v>
      </c>
      <c r="G131" s="23" t="s">
        <v>38</v>
      </c>
      <c r="H131" s="57">
        <f>H132+H149+H154</f>
        <v>12535</v>
      </c>
      <c r="I131" s="57">
        <f>I132+I149+I154</f>
        <v>12070</v>
      </c>
      <c r="J131" s="57">
        <f>J132+J149+J154</f>
        <v>11130</v>
      </c>
    </row>
    <row r="132" spans="1:11" s="3" customFormat="1" ht="45" customHeight="1">
      <c r="A132" s="218"/>
      <c r="B132" s="335" t="s">
        <v>440</v>
      </c>
      <c r="C132" s="216"/>
      <c r="D132" s="216" t="s">
        <v>15</v>
      </c>
      <c r="E132" s="216" t="s">
        <v>134</v>
      </c>
      <c r="F132" s="216" t="s">
        <v>128</v>
      </c>
      <c r="G132" s="216"/>
      <c r="H132" s="210">
        <f>H133</f>
        <v>4000</v>
      </c>
      <c r="I132" s="210">
        <f>I133</f>
        <v>1700</v>
      </c>
      <c r="J132" s="210">
        <f>J133</f>
        <v>750</v>
      </c>
      <c r="K132" s="66"/>
    </row>
    <row r="133" spans="1:11" ht="75" customHeight="1">
      <c r="A133" s="245"/>
      <c r="B133" s="336" t="s">
        <v>129</v>
      </c>
      <c r="C133" s="241"/>
      <c r="D133" s="241" t="s">
        <v>15</v>
      </c>
      <c r="E133" s="241" t="s">
        <v>134</v>
      </c>
      <c r="F133" s="241" t="s">
        <v>130</v>
      </c>
      <c r="G133" s="241"/>
      <c r="H133" s="246">
        <f>H134+H137+H143+H140+H146</f>
        <v>4000</v>
      </c>
      <c r="I133" s="246">
        <f>I134+I137+I143+I140+I146</f>
        <v>1700</v>
      </c>
      <c r="J133" s="246">
        <f>J134+J137+J143+J140+J146</f>
        <v>750</v>
      </c>
      <c r="K133" s="67"/>
    </row>
    <row r="134" spans="1:11" ht="30" customHeight="1">
      <c r="A134" s="259"/>
      <c r="B134" s="317" t="s">
        <v>131</v>
      </c>
      <c r="C134" s="261"/>
      <c r="D134" s="261" t="s">
        <v>15</v>
      </c>
      <c r="E134" s="261" t="s">
        <v>134</v>
      </c>
      <c r="F134" s="261" t="s">
        <v>132</v>
      </c>
      <c r="G134" s="261"/>
      <c r="H134" s="267">
        <f>H136</f>
        <v>1200</v>
      </c>
      <c r="I134" s="267">
        <f>I136</f>
        <v>1000</v>
      </c>
      <c r="J134" s="267">
        <f>J136</f>
        <v>750</v>
      </c>
      <c r="K134" s="67"/>
    </row>
    <row r="135" spans="1:11" ht="30" customHeight="1">
      <c r="A135" s="28"/>
      <c r="B135" s="297" t="s">
        <v>59</v>
      </c>
      <c r="C135" s="30"/>
      <c r="D135" s="30" t="s">
        <v>15</v>
      </c>
      <c r="E135" s="30" t="s">
        <v>134</v>
      </c>
      <c r="F135" s="30" t="s">
        <v>132</v>
      </c>
      <c r="G135" s="30" t="s">
        <v>78</v>
      </c>
      <c r="H135" s="60">
        <f>H136</f>
        <v>1200</v>
      </c>
      <c r="I135" s="60">
        <f>I136</f>
        <v>1000</v>
      </c>
      <c r="J135" s="60">
        <f>J136</f>
        <v>750</v>
      </c>
      <c r="K135" s="67"/>
    </row>
    <row r="136" spans="1:11" ht="30" customHeight="1">
      <c r="A136" s="28"/>
      <c r="B136" s="297" t="s">
        <v>60</v>
      </c>
      <c r="C136" s="30"/>
      <c r="D136" s="30" t="s">
        <v>15</v>
      </c>
      <c r="E136" s="30" t="s">
        <v>134</v>
      </c>
      <c r="F136" s="30" t="s">
        <v>132</v>
      </c>
      <c r="G136" s="30" t="s">
        <v>61</v>
      </c>
      <c r="H136" s="60">
        <f>1000+200+200-200</f>
        <v>1200</v>
      </c>
      <c r="I136" s="60">
        <v>1000</v>
      </c>
      <c r="J136" s="60">
        <v>750</v>
      </c>
      <c r="K136" s="67"/>
    </row>
    <row r="137" spans="1:11" ht="30" customHeight="1">
      <c r="A137" s="259"/>
      <c r="B137" s="317" t="s">
        <v>135</v>
      </c>
      <c r="C137" s="261"/>
      <c r="D137" s="261" t="s">
        <v>15</v>
      </c>
      <c r="E137" s="261" t="s">
        <v>134</v>
      </c>
      <c r="F137" s="261" t="s">
        <v>136</v>
      </c>
      <c r="G137" s="261"/>
      <c r="H137" s="267">
        <f>H139</f>
        <v>1400</v>
      </c>
      <c r="I137" s="267">
        <f>I139</f>
        <v>0</v>
      </c>
      <c r="J137" s="267">
        <f>J139</f>
        <v>0</v>
      </c>
      <c r="K137" s="67"/>
    </row>
    <row r="138" spans="1:11" ht="30" customHeight="1">
      <c r="A138" s="28"/>
      <c r="B138" s="297" t="s">
        <v>59</v>
      </c>
      <c r="C138" s="30"/>
      <c r="D138" s="30" t="s">
        <v>15</v>
      </c>
      <c r="E138" s="30" t="s">
        <v>134</v>
      </c>
      <c r="F138" s="30" t="s">
        <v>136</v>
      </c>
      <c r="G138" s="30" t="s">
        <v>78</v>
      </c>
      <c r="H138" s="60">
        <f>H139</f>
        <v>1400</v>
      </c>
      <c r="I138" s="60">
        <f>I139</f>
        <v>0</v>
      </c>
      <c r="J138" s="60">
        <f>J139</f>
        <v>0</v>
      </c>
      <c r="K138" s="67"/>
    </row>
    <row r="139" spans="1:11" ht="30" customHeight="1">
      <c r="A139" s="28"/>
      <c r="B139" s="297" t="s">
        <v>60</v>
      </c>
      <c r="C139" s="30"/>
      <c r="D139" s="30" t="s">
        <v>15</v>
      </c>
      <c r="E139" s="30" t="s">
        <v>134</v>
      </c>
      <c r="F139" s="30" t="s">
        <v>136</v>
      </c>
      <c r="G139" s="30" t="s">
        <v>61</v>
      </c>
      <c r="H139" s="60">
        <f>3266.245+500+200+200+500+100-1266.245-200-200-2000+300</f>
        <v>1400</v>
      </c>
      <c r="I139" s="60">
        <v>0</v>
      </c>
      <c r="J139" s="60">
        <v>0</v>
      </c>
      <c r="K139" s="67"/>
    </row>
    <row r="140" spans="1:11" ht="45" customHeight="1" hidden="1">
      <c r="A140" s="259"/>
      <c r="B140" s="317" t="s">
        <v>137</v>
      </c>
      <c r="C140" s="261"/>
      <c r="D140" s="261" t="s">
        <v>15</v>
      </c>
      <c r="E140" s="261" t="s">
        <v>134</v>
      </c>
      <c r="F140" s="261" t="s">
        <v>138</v>
      </c>
      <c r="G140" s="261"/>
      <c r="H140" s="267">
        <f>H142</f>
        <v>0</v>
      </c>
      <c r="I140" s="267">
        <f>I142</f>
        <v>0</v>
      </c>
      <c r="J140" s="267">
        <f>J142</f>
        <v>0</v>
      </c>
      <c r="K140" s="67"/>
    </row>
    <row r="141" spans="1:11" ht="30" customHeight="1" hidden="1">
      <c r="A141" s="28"/>
      <c r="B141" s="297" t="s">
        <v>59</v>
      </c>
      <c r="C141" s="30"/>
      <c r="D141" s="30" t="s">
        <v>15</v>
      </c>
      <c r="E141" s="30" t="s">
        <v>134</v>
      </c>
      <c r="F141" s="30" t="s">
        <v>138</v>
      </c>
      <c r="G141" s="30" t="s">
        <v>78</v>
      </c>
      <c r="H141" s="60">
        <f>H142</f>
        <v>0</v>
      </c>
      <c r="I141" s="60">
        <f>I142</f>
        <v>0</v>
      </c>
      <c r="J141" s="60">
        <f>J142</f>
        <v>0</v>
      </c>
      <c r="K141" s="67"/>
    </row>
    <row r="142" spans="1:11" ht="30" customHeight="1" hidden="1">
      <c r="A142" s="28"/>
      <c r="B142" s="297" t="s">
        <v>60</v>
      </c>
      <c r="C142" s="30"/>
      <c r="D142" s="30" t="s">
        <v>15</v>
      </c>
      <c r="E142" s="30" t="s">
        <v>134</v>
      </c>
      <c r="F142" s="30" t="s">
        <v>138</v>
      </c>
      <c r="G142" s="30" t="s">
        <v>61</v>
      </c>
      <c r="H142" s="60">
        <v>0</v>
      </c>
      <c r="I142" s="60">
        <v>0</v>
      </c>
      <c r="J142" s="60">
        <v>0</v>
      </c>
      <c r="K142" s="67"/>
    </row>
    <row r="143" spans="1:11" ht="30" customHeight="1">
      <c r="A143" s="259"/>
      <c r="B143" s="317" t="s">
        <v>492</v>
      </c>
      <c r="C143" s="261"/>
      <c r="D143" s="261" t="s">
        <v>15</v>
      </c>
      <c r="E143" s="261" t="s">
        <v>134</v>
      </c>
      <c r="F143" s="261" t="s">
        <v>444</v>
      </c>
      <c r="G143" s="261"/>
      <c r="H143" s="267">
        <f aca="true" t="shared" si="14" ref="H143:J147">H144</f>
        <v>700</v>
      </c>
      <c r="I143" s="267">
        <f t="shared" si="14"/>
        <v>700</v>
      </c>
      <c r="J143" s="267">
        <f t="shared" si="14"/>
        <v>0</v>
      </c>
      <c r="K143" s="67"/>
    </row>
    <row r="144" spans="1:11" ht="30" customHeight="1">
      <c r="A144" s="28"/>
      <c r="B144" s="297" t="s">
        <v>59</v>
      </c>
      <c r="C144" s="30"/>
      <c r="D144" s="30" t="s">
        <v>15</v>
      </c>
      <c r="E144" s="30" t="s">
        <v>134</v>
      </c>
      <c r="F144" s="30" t="s">
        <v>444</v>
      </c>
      <c r="G144" s="30" t="s">
        <v>78</v>
      </c>
      <c r="H144" s="60">
        <f t="shared" si="14"/>
        <v>700</v>
      </c>
      <c r="I144" s="60">
        <f t="shared" si="14"/>
        <v>700</v>
      </c>
      <c r="J144" s="60">
        <f t="shared" si="14"/>
        <v>0</v>
      </c>
      <c r="K144" s="67"/>
    </row>
    <row r="145" spans="1:11" ht="30" customHeight="1">
      <c r="A145" s="28"/>
      <c r="B145" s="297" t="s">
        <v>60</v>
      </c>
      <c r="C145" s="30"/>
      <c r="D145" s="30" t="s">
        <v>15</v>
      </c>
      <c r="E145" s="30" t="s">
        <v>134</v>
      </c>
      <c r="F145" s="30" t="s">
        <v>444</v>
      </c>
      <c r="G145" s="30" t="s">
        <v>61</v>
      </c>
      <c r="H145" s="60">
        <v>700</v>
      </c>
      <c r="I145" s="60">
        <v>700</v>
      </c>
      <c r="J145" s="60">
        <v>0</v>
      </c>
      <c r="K145" s="67"/>
    </row>
    <row r="146" spans="1:11" ht="45" customHeight="1">
      <c r="A146" s="259"/>
      <c r="B146" s="317" t="s">
        <v>698</v>
      </c>
      <c r="C146" s="261"/>
      <c r="D146" s="261" t="s">
        <v>15</v>
      </c>
      <c r="E146" s="261" t="s">
        <v>134</v>
      </c>
      <c r="F146" s="261" t="s">
        <v>444</v>
      </c>
      <c r="G146" s="261"/>
      <c r="H146" s="267">
        <f t="shared" si="14"/>
        <v>700</v>
      </c>
      <c r="I146" s="267">
        <f t="shared" si="14"/>
        <v>0</v>
      </c>
      <c r="J146" s="267">
        <f t="shared" si="14"/>
        <v>0</v>
      </c>
      <c r="K146" s="67"/>
    </row>
    <row r="147" spans="1:11" ht="30" customHeight="1">
      <c r="A147" s="28"/>
      <c r="B147" s="297" t="s">
        <v>59</v>
      </c>
      <c r="C147" s="30"/>
      <c r="D147" s="30" t="s">
        <v>15</v>
      </c>
      <c r="E147" s="30" t="s">
        <v>134</v>
      </c>
      <c r="F147" s="30" t="s">
        <v>444</v>
      </c>
      <c r="G147" s="30" t="s">
        <v>78</v>
      </c>
      <c r="H147" s="60">
        <f t="shared" si="14"/>
        <v>700</v>
      </c>
      <c r="I147" s="60">
        <f t="shared" si="14"/>
        <v>0</v>
      </c>
      <c r="J147" s="60">
        <f t="shared" si="14"/>
        <v>0</v>
      </c>
      <c r="K147" s="67"/>
    </row>
    <row r="148" spans="1:11" ht="30" customHeight="1">
      <c r="A148" s="28"/>
      <c r="B148" s="297" t="s">
        <v>60</v>
      </c>
      <c r="C148" s="30"/>
      <c r="D148" s="30" t="s">
        <v>15</v>
      </c>
      <c r="E148" s="30" t="s">
        <v>134</v>
      </c>
      <c r="F148" s="30" t="s">
        <v>444</v>
      </c>
      <c r="G148" s="30" t="s">
        <v>61</v>
      </c>
      <c r="H148" s="60">
        <v>700</v>
      </c>
      <c r="I148" s="60">
        <v>0</v>
      </c>
      <c r="J148" s="60">
        <v>0</v>
      </c>
      <c r="K148" s="67"/>
    </row>
    <row r="149" spans="1:11" ht="75" customHeight="1">
      <c r="A149" s="231"/>
      <c r="B149" s="335" t="s">
        <v>415</v>
      </c>
      <c r="C149" s="216"/>
      <c r="D149" s="216" t="s">
        <v>15</v>
      </c>
      <c r="E149" s="216" t="s">
        <v>134</v>
      </c>
      <c r="F149" s="216" t="s">
        <v>419</v>
      </c>
      <c r="G149" s="216"/>
      <c r="H149" s="225">
        <f aca="true" t="shared" si="15" ref="H149:J150">H150</f>
        <v>360</v>
      </c>
      <c r="I149" s="225">
        <f t="shared" si="15"/>
        <v>370</v>
      </c>
      <c r="J149" s="225">
        <f t="shared" si="15"/>
        <v>380</v>
      </c>
      <c r="K149" s="67"/>
    </row>
    <row r="150" spans="1:11" ht="30" customHeight="1">
      <c r="A150" s="245"/>
      <c r="B150" s="336" t="s">
        <v>416</v>
      </c>
      <c r="C150" s="241"/>
      <c r="D150" s="241" t="s">
        <v>15</v>
      </c>
      <c r="E150" s="241" t="s">
        <v>134</v>
      </c>
      <c r="F150" s="241" t="s">
        <v>418</v>
      </c>
      <c r="G150" s="241"/>
      <c r="H150" s="246">
        <f t="shared" si="15"/>
        <v>360</v>
      </c>
      <c r="I150" s="246">
        <f t="shared" si="15"/>
        <v>370</v>
      </c>
      <c r="J150" s="246">
        <f t="shared" si="15"/>
        <v>380</v>
      </c>
      <c r="K150" s="67"/>
    </row>
    <row r="151" spans="1:11" ht="75" customHeight="1">
      <c r="A151" s="259"/>
      <c r="B151" s="317" t="s">
        <v>496</v>
      </c>
      <c r="C151" s="261"/>
      <c r="D151" s="261" t="s">
        <v>15</v>
      </c>
      <c r="E151" s="261" t="s">
        <v>134</v>
      </c>
      <c r="F151" s="261" t="s">
        <v>417</v>
      </c>
      <c r="G151" s="261"/>
      <c r="H151" s="267">
        <f>H153</f>
        <v>360</v>
      </c>
      <c r="I151" s="267">
        <f>I153</f>
        <v>370</v>
      </c>
      <c r="J151" s="267">
        <f>J153</f>
        <v>380</v>
      </c>
      <c r="K151" s="67"/>
    </row>
    <row r="152" spans="1:11" ht="30" customHeight="1">
      <c r="A152" s="28"/>
      <c r="B152" s="297" t="s">
        <v>59</v>
      </c>
      <c r="C152" s="30"/>
      <c r="D152" s="30" t="s">
        <v>15</v>
      </c>
      <c r="E152" s="30" t="s">
        <v>134</v>
      </c>
      <c r="F152" s="30" t="s">
        <v>417</v>
      </c>
      <c r="G152" s="30" t="s">
        <v>78</v>
      </c>
      <c r="H152" s="60">
        <f>H153</f>
        <v>360</v>
      </c>
      <c r="I152" s="60">
        <f>I153</f>
        <v>370</v>
      </c>
      <c r="J152" s="60">
        <f>J153</f>
        <v>380</v>
      </c>
      <c r="K152" s="67"/>
    </row>
    <row r="153" spans="1:11" ht="30" customHeight="1">
      <c r="A153" s="28"/>
      <c r="B153" s="297" t="s">
        <v>60</v>
      </c>
      <c r="C153" s="30"/>
      <c r="D153" s="30" t="s">
        <v>15</v>
      </c>
      <c r="E153" s="30" t="s">
        <v>134</v>
      </c>
      <c r="F153" s="30" t="s">
        <v>417</v>
      </c>
      <c r="G153" s="30" t="s">
        <v>61</v>
      </c>
      <c r="H153" s="60">
        <v>360</v>
      </c>
      <c r="I153" s="60">
        <v>370</v>
      </c>
      <c r="J153" s="60">
        <v>380</v>
      </c>
      <c r="K153" s="67"/>
    </row>
    <row r="154" spans="1:11" ht="45" customHeight="1">
      <c r="A154" s="231"/>
      <c r="B154" s="335" t="s">
        <v>540</v>
      </c>
      <c r="C154" s="216"/>
      <c r="D154" s="216" t="s">
        <v>15</v>
      </c>
      <c r="E154" s="216" t="s">
        <v>134</v>
      </c>
      <c r="F154" s="216" t="s">
        <v>467</v>
      </c>
      <c r="G154" s="216"/>
      <c r="H154" s="225">
        <f aca="true" t="shared" si="16" ref="H154:J155">H155</f>
        <v>8175</v>
      </c>
      <c r="I154" s="225">
        <f t="shared" si="16"/>
        <v>10000</v>
      </c>
      <c r="J154" s="225">
        <f t="shared" si="16"/>
        <v>10000</v>
      </c>
      <c r="K154" s="67"/>
    </row>
    <row r="155" spans="1:11" ht="30" customHeight="1">
      <c r="A155" s="245"/>
      <c r="B155" s="336" t="s">
        <v>469</v>
      </c>
      <c r="C155" s="241"/>
      <c r="D155" s="241" t="s">
        <v>15</v>
      </c>
      <c r="E155" s="241" t="s">
        <v>134</v>
      </c>
      <c r="F155" s="241" t="s">
        <v>468</v>
      </c>
      <c r="G155" s="241"/>
      <c r="H155" s="246">
        <f t="shared" si="16"/>
        <v>8175</v>
      </c>
      <c r="I155" s="246">
        <f t="shared" si="16"/>
        <v>10000</v>
      </c>
      <c r="J155" s="246">
        <f t="shared" si="16"/>
        <v>10000</v>
      </c>
      <c r="K155" s="67"/>
    </row>
    <row r="156" spans="1:11" ht="45" customHeight="1">
      <c r="A156" s="259"/>
      <c r="B156" s="317" t="s">
        <v>137</v>
      </c>
      <c r="C156" s="261"/>
      <c r="D156" s="261" t="s">
        <v>15</v>
      </c>
      <c r="E156" s="261" t="s">
        <v>134</v>
      </c>
      <c r="F156" s="261" t="s">
        <v>483</v>
      </c>
      <c r="G156" s="261"/>
      <c r="H156" s="267">
        <f>H158</f>
        <v>8175</v>
      </c>
      <c r="I156" s="267">
        <f>I158</f>
        <v>10000</v>
      </c>
      <c r="J156" s="267">
        <f>J158</f>
        <v>10000</v>
      </c>
      <c r="K156" s="67"/>
    </row>
    <row r="157" spans="1:11" ht="30" customHeight="1">
      <c r="A157" s="28"/>
      <c r="B157" s="297" t="s">
        <v>59</v>
      </c>
      <c r="C157" s="30"/>
      <c r="D157" s="30" t="s">
        <v>15</v>
      </c>
      <c r="E157" s="30" t="s">
        <v>134</v>
      </c>
      <c r="F157" s="30" t="s">
        <v>483</v>
      </c>
      <c r="G157" s="30" t="s">
        <v>78</v>
      </c>
      <c r="H157" s="60">
        <f>H158</f>
        <v>8175</v>
      </c>
      <c r="I157" s="60">
        <f>I158</f>
        <v>10000</v>
      </c>
      <c r="J157" s="60">
        <f>J158</f>
        <v>10000</v>
      </c>
      <c r="K157" s="67"/>
    </row>
    <row r="158" spans="1:11" ht="30" customHeight="1">
      <c r="A158" s="28"/>
      <c r="B158" s="297" t="s">
        <v>60</v>
      </c>
      <c r="C158" s="30"/>
      <c r="D158" s="30" t="s">
        <v>15</v>
      </c>
      <c r="E158" s="30" t="s">
        <v>134</v>
      </c>
      <c r="F158" s="30" t="s">
        <v>483</v>
      </c>
      <c r="G158" s="30" t="s">
        <v>61</v>
      </c>
      <c r="H158" s="60">
        <f>15000+175-2000-5000</f>
        <v>8175</v>
      </c>
      <c r="I158" s="60">
        <v>10000</v>
      </c>
      <c r="J158" s="60">
        <v>10000</v>
      </c>
      <c r="K158" s="67"/>
    </row>
    <row r="159" spans="1:10" ht="15" customHeight="1">
      <c r="A159" s="22"/>
      <c r="B159" s="333" t="s">
        <v>177</v>
      </c>
      <c r="C159" s="23"/>
      <c r="D159" s="23" t="s">
        <v>15</v>
      </c>
      <c r="E159" s="23" t="s">
        <v>178</v>
      </c>
      <c r="F159" s="23" t="s">
        <v>38</v>
      </c>
      <c r="G159" s="23" t="s">
        <v>38</v>
      </c>
      <c r="H159" s="57">
        <f>H160+H168</f>
        <v>2180</v>
      </c>
      <c r="I159" s="57">
        <f>I160+I168</f>
        <v>380</v>
      </c>
      <c r="J159" s="57">
        <f>J160+J168</f>
        <v>380</v>
      </c>
    </row>
    <row r="160" spans="1:11" s="3" customFormat="1" ht="60" customHeight="1">
      <c r="A160" s="218"/>
      <c r="B160" s="335" t="s">
        <v>701</v>
      </c>
      <c r="C160" s="216"/>
      <c r="D160" s="216" t="s">
        <v>15</v>
      </c>
      <c r="E160" s="216" t="s">
        <v>178</v>
      </c>
      <c r="F160" s="216" t="s">
        <v>173</v>
      </c>
      <c r="G160" s="216"/>
      <c r="H160" s="210">
        <f>H161</f>
        <v>2000</v>
      </c>
      <c r="I160" s="210">
        <f>I161</f>
        <v>200</v>
      </c>
      <c r="J160" s="210">
        <f>J161</f>
        <v>200</v>
      </c>
      <c r="K160" s="66"/>
    </row>
    <row r="161" spans="1:11" s="3" customFormat="1" ht="30" customHeight="1">
      <c r="A161" s="247"/>
      <c r="B161" s="336" t="s">
        <v>501</v>
      </c>
      <c r="C161" s="244"/>
      <c r="D161" s="241" t="s">
        <v>15</v>
      </c>
      <c r="E161" s="241" t="s">
        <v>178</v>
      </c>
      <c r="F161" s="241" t="s">
        <v>174</v>
      </c>
      <c r="G161" s="241"/>
      <c r="H161" s="246">
        <f>H162+H165</f>
        <v>2000</v>
      </c>
      <c r="I161" s="246">
        <f>I162+I165</f>
        <v>200</v>
      </c>
      <c r="J161" s="246">
        <f>J162+J165</f>
        <v>200</v>
      </c>
      <c r="K161" s="66"/>
    </row>
    <row r="162" spans="1:11" ht="15" customHeight="1">
      <c r="A162" s="259"/>
      <c r="B162" s="317" t="s">
        <v>175</v>
      </c>
      <c r="C162" s="261"/>
      <c r="D162" s="261" t="s">
        <v>15</v>
      </c>
      <c r="E162" s="261" t="s">
        <v>178</v>
      </c>
      <c r="F162" s="261" t="s">
        <v>176</v>
      </c>
      <c r="G162" s="261"/>
      <c r="H162" s="267">
        <f>H164</f>
        <v>700</v>
      </c>
      <c r="I162" s="267">
        <f>I164</f>
        <v>200</v>
      </c>
      <c r="J162" s="267">
        <f>J164</f>
        <v>200</v>
      </c>
      <c r="K162" s="67"/>
    </row>
    <row r="163" spans="1:11" ht="30" customHeight="1">
      <c r="A163" s="28"/>
      <c r="B163" s="297" t="s">
        <v>59</v>
      </c>
      <c r="C163" s="30"/>
      <c r="D163" s="30" t="s">
        <v>15</v>
      </c>
      <c r="E163" s="30" t="s">
        <v>178</v>
      </c>
      <c r="F163" s="30" t="s">
        <v>176</v>
      </c>
      <c r="G163" s="30" t="s">
        <v>78</v>
      </c>
      <c r="H163" s="60">
        <f aca="true" t="shared" si="17" ref="H163:J169">H164</f>
        <v>700</v>
      </c>
      <c r="I163" s="60">
        <f t="shared" si="17"/>
        <v>200</v>
      </c>
      <c r="J163" s="60">
        <f t="shared" si="17"/>
        <v>200</v>
      </c>
      <c r="K163" s="67"/>
    </row>
    <row r="164" spans="1:11" ht="30" customHeight="1">
      <c r="A164" s="28"/>
      <c r="B164" s="297" t="s">
        <v>60</v>
      </c>
      <c r="C164" s="30"/>
      <c r="D164" s="30" t="s">
        <v>15</v>
      </c>
      <c r="E164" s="30" t="s">
        <v>178</v>
      </c>
      <c r="F164" s="30" t="s">
        <v>176</v>
      </c>
      <c r="G164" s="30" t="s">
        <v>61</v>
      </c>
      <c r="H164" s="60">
        <f>600+100</f>
        <v>700</v>
      </c>
      <c r="I164" s="60">
        <f>100+100</f>
        <v>200</v>
      </c>
      <c r="J164" s="60">
        <f>100+100</f>
        <v>200</v>
      </c>
      <c r="K164" s="67"/>
    </row>
    <row r="165" spans="1:11" ht="30" customHeight="1">
      <c r="A165" s="259"/>
      <c r="B165" s="317" t="s">
        <v>179</v>
      </c>
      <c r="C165" s="261"/>
      <c r="D165" s="261" t="s">
        <v>15</v>
      </c>
      <c r="E165" s="261" t="s">
        <v>178</v>
      </c>
      <c r="F165" s="261" t="s">
        <v>180</v>
      </c>
      <c r="G165" s="261"/>
      <c r="H165" s="267">
        <f>H167</f>
        <v>1300</v>
      </c>
      <c r="I165" s="267">
        <f>I167</f>
        <v>0</v>
      </c>
      <c r="J165" s="267">
        <f>J167</f>
        <v>0</v>
      </c>
      <c r="K165" s="67"/>
    </row>
    <row r="166" spans="1:11" ht="30" customHeight="1">
      <c r="A166" s="28"/>
      <c r="B166" s="297" t="s">
        <v>59</v>
      </c>
      <c r="C166" s="30"/>
      <c r="D166" s="30" t="s">
        <v>15</v>
      </c>
      <c r="E166" s="30" t="s">
        <v>178</v>
      </c>
      <c r="F166" s="30" t="s">
        <v>180</v>
      </c>
      <c r="G166" s="30" t="s">
        <v>78</v>
      </c>
      <c r="H166" s="60">
        <f t="shared" si="17"/>
        <v>1300</v>
      </c>
      <c r="I166" s="60">
        <f t="shared" si="17"/>
        <v>0</v>
      </c>
      <c r="J166" s="60">
        <f t="shared" si="17"/>
        <v>0</v>
      </c>
      <c r="K166" s="67"/>
    </row>
    <row r="167" spans="1:11" ht="30" customHeight="1">
      <c r="A167" s="28"/>
      <c r="B167" s="297" t="s">
        <v>60</v>
      </c>
      <c r="C167" s="30"/>
      <c r="D167" s="30" t="s">
        <v>15</v>
      </c>
      <c r="E167" s="30" t="s">
        <v>178</v>
      </c>
      <c r="F167" s="30" t="s">
        <v>180</v>
      </c>
      <c r="G167" s="30" t="s">
        <v>61</v>
      </c>
      <c r="H167" s="60">
        <f>300+1000</f>
        <v>1300</v>
      </c>
      <c r="I167" s="60">
        <v>0</v>
      </c>
      <c r="J167" s="60">
        <v>0</v>
      </c>
      <c r="K167" s="67"/>
    </row>
    <row r="168" spans="1:11" s="3" customFormat="1" ht="45" customHeight="1">
      <c r="A168" s="219"/>
      <c r="B168" s="338" t="s">
        <v>476</v>
      </c>
      <c r="C168" s="220"/>
      <c r="D168" s="213" t="s">
        <v>15</v>
      </c>
      <c r="E168" s="213" t="s">
        <v>178</v>
      </c>
      <c r="F168" s="213" t="s">
        <v>261</v>
      </c>
      <c r="G168" s="204"/>
      <c r="H168" s="206">
        <f t="shared" si="17"/>
        <v>180</v>
      </c>
      <c r="I168" s="206">
        <f t="shared" si="17"/>
        <v>180</v>
      </c>
      <c r="J168" s="206">
        <f t="shared" si="17"/>
        <v>180</v>
      </c>
      <c r="K168" s="66"/>
    </row>
    <row r="169" spans="1:11" s="3" customFormat="1" ht="15" customHeight="1">
      <c r="A169" s="47"/>
      <c r="B169" s="297" t="s">
        <v>213</v>
      </c>
      <c r="C169" s="34"/>
      <c r="D169" s="30" t="s">
        <v>15</v>
      </c>
      <c r="E169" s="30" t="s">
        <v>178</v>
      </c>
      <c r="F169" s="34" t="s">
        <v>262</v>
      </c>
      <c r="G169" s="30"/>
      <c r="H169" s="60">
        <f t="shared" si="17"/>
        <v>180</v>
      </c>
      <c r="I169" s="60">
        <f t="shared" si="17"/>
        <v>180</v>
      </c>
      <c r="J169" s="60">
        <f t="shared" si="17"/>
        <v>180</v>
      </c>
      <c r="K169" s="66"/>
    </row>
    <row r="170" spans="1:11" s="3" customFormat="1" ht="15" customHeight="1">
      <c r="A170" s="47"/>
      <c r="B170" s="297" t="s">
        <v>213</v>
      </c>
      <c r="C170" s="34"/>
      <c r="D170" s="30" t="s">
        <v>15</v>
      </c>
      <c r="E170" s="30" t="s">
        <v>178</v>
      </c>
      <c r="F170" s="34" t="s">
        <v>263</v>
      </c>
      <c r="G170" s="30"/>
      <c r="H170" s="60">
        <f>H171+H174</f>
        <v>180</v>
      </c>
      <c r="I170" s="60">
        <f>I171+I174</f>
        <v>180</v>
      </c>
      <c r="J170" s="60">
        <f>J171+J174</f>
        <v>180</v>
      </c>
      <c r="K170" s="66"/>
    </row>
    <row r="171" spans="1:11" ht="15" customHeight="1">
      <c r="A171" s="259"/>
      <c r="B171" s="317" t="s">
        <v>278</v>
      </c>
      <c r="C171" s="261"/>
      <c r="D171" s="261" t="s">
        <v>15</v>
      </c>
      <c r="E171" s="261" t="s">
        <v>178</v>
      </c>
      <c r="F171" s="270" t="s">
        <v>279</v>
      </c>
      <c r="G171" s="261"/>
      <c r="H171" s="267">
        <f aca="true" t="shared" si="18" ref="H171:J172">H172</f>
        <v>180</v>
      </c>
      <c r="I171" s="267">
        <f t="shared" si="18"/>
        <v>180</v>
      </c>
      <c r="J171" s="267">
        <f t="shared" si="18"/>
        <v>180</v>
      </c>
      <c r="K171" s="67"/>
    </row>
    <row r="172" spans="1:11" ht="30" customHeight="1">
      <c r="A172" s="28"/>
      <c r="B172" s="297" t="s">
        <v>59</v>
      </c>
      <c r="C172" s="30"/>
      <c r="D172" s="30" t="s">
        <v>15</v>
      </c>
      <c r="E172" s="30" t="s">
        <v>178</v>
      </c>
      <c r="F172" s="34" t="s">
        <v>279</v>
      </c>
      <c r="G172" s="30" t="s">
        <v>78</v>
      </c>
      <c r="H172" s="60">
        <f t="shared" si="18"/>
        <v>180</v>
      </c>
      <c r="I172" s="60">
        <f t="shared" si="18"/>
        <v>180</v>
      </c>
      <c r="J172" s="60">
        <f t="shared" si="18"/>
        <v>180</v>
      </c>
      <c r="K172" s="67"/>
    </row>
    <row r="173" spans="1:11" ht="30" customHeight="1">
      <c r="A173" s="28"/>
      <c r="B173" s="297" t="s">
        <v>60</v>
      </c>
      <c r="C173" s="30"/>
      <c r="D173" s="30" t="s">
        <v>15</v>
      </c>
      <c r="E173" s="30" t="s">
        <v>178</v>
      </c>
      <c r="F173" s="34" t="s">
        <v>279</v>
      </c>
      <c r="G173" s="30" t="s">
        <v>61</v>
      </c>
      <c r="H173" s="60">
        <v>180</v>
      </c>
      <c r="I173" s="60">
        <v>180</v>
      </c>
      <c r="J173" s="60">
        <v>180</v>
      </c>
      <c r="K173" s="67"/>
    </row>
    <row r="174" spans="1:11" ht="30" customHeight="1" hidden="1">
      <c r="A174" s="259"/>
      <c r="B174" s="317" t="s">
        <v>179</v>
      </c>
      <c r="C174" s="262"/>
      <c r="D174" s="261" t="s">
        <v>15</v>
      </c>
      <c r="E174" s="261" t="s">
        <v>178</v>
      </c>
      <c r="F174" s="270" t="s">
        <v>481</v>
      </c>
      <c r="G174" s="262" t="s">
        <v>38</v>
      </c>
      <c r="H174" s="289">
        <f>H176</f>
        <v>0</v>
      </c>
      <c r="I174" s="289">
        <f>I176</f>
        <v>0</v>
      </c>
      <c r="J174" s="289">
        <f>J176</f>
        <v>0</v>
      </c>
      <c r="K174" s="67"/>
    </row>
    <row r="175" spans="1:11" ht="30" customHeight="1" hidden="1">
      <c r="A175" s="28"/>
      <c r="B175" s="297" t="s">
        <v>59</v>
      </c>
      <c r="C175" s="31"/>
      <c r="D175" s="30" t="s">
        <v>15</v>
      </c>
      <c r="E175" s="30" t="s">
        <v>178</v>
      </c>
      <c r="F175" s="34" t="s">
        <v>481</v>
      </c>
      <c r="G175" s="31">
        <v>200</v>
      </c>
      <c r="H175" s="288">
        <f>H176</f>
        <v>0</v>
      </c>
      <c r="I175" s="288">
        <f>I176</f>
        <v>0</v>
      </c>
      <c r="J175" s="288">
        <f>J176</f>
        <v>0</v>
      </c>
      <c r="K175" s="67"/>
    </row>
    <row r="176" spans="1:11" ht="30" customHeight="1" hidden="1">
      <c r="A176" s="28"/>
      <c r="B176" s="297" t="s">
        <v>60</v>
      </c>
      <c r="C176" s="31"/>
      <c r="D176" s="30" t="s">
        <v>15</v>
      </c>
      <c r="E176" s="30" t="s">
        <v>178</v>
      </c>
      <c r="F176" s="34" t="s">
        <v>481</v>
      </c>
      <c r="G176" s="31">
        <v>240</v>
      </c>
      <c r="H176" s="288">
        <v>0</v>
      </c>
      <c r="I176" s="288">
        <v>0</v>
      </c>
      <c r="J176" s="288">
        <v>0</v>
      </c>
      <c r="K176" s="67"/>
    </row>
    <row r="177" spans="1:11" ht="15" customHeight="1">
      <c r="A177" s="19" t="s">
        <v>529</v>
      </c>
      <c r="B177" s="332" t="s">
        <v>16</v>
      </c>
      <c r="C177" s="48"/>
      <c r="D177" s="48" t="s">
        <v>17</v>
      </c>
      <c r="E177" s="48"/>
      <c r="F177" s="48" t="s">
        <v>65</v>
      </c>
      <c r="G177" s="48"/>
      <c r="H177" s="64">
        <f>H178+H220+H279</f>
        <v>33001.75174</v>
      </c>
      <c r="I177" s="64">
        <f>I178+I220+I279</f>
        <v>19740</v>
      </c>
      <c r="J177" s="64">
        <f>J178+J220+J279</f>
        <v>17405</v>
      </c>
      <c r="K177" s="62"/>
    </row>
    <row r="178" spans="1:10" ht="15" customHeight="1">
      <c r="A178" s="22"/>
      <c r="B178" s="333" t="s">
        <v>70</v>
      </c>
      <c r="C178" s="24"/>
      <c r="D178" s="24" t="s">
        <v>17</v>
      </c>
      <c r="E178" s="23" t="s">
        <v>71</v>
      </c>
      <c r="F178" s="24"/>
      <c r="G178" s="24"/>
      <c r="H178" s="57">
        <f>H179+H184+H214</f>
        <v>3578.01174</v>
      </c>
      <c r="I178" s="57">
        <f>I179+I184+I214</f>
        <v>2446</v>
      </c>
      <c r="J178" s="57">
        <f>J179+J184+J214</f>
        <v>1896</v>
      </c>
    </row>
    <row r="179" spans="1:10" ht="75" customHeight="1">
      <c r="A179" s="221"/>
      <c r="B179" s="341" t="s">
        <v>441</v>
      </c>
      <c r="C179" s="209"/>
      <c r="D179" s="209" t="s">
        <v>17</v>
      </c>
      <c r="E179" s="216" t="s">
        <v>71</v>
      </c>
      <c r="F179" s="216" t="s">
        <v>447</v>
      </c>
      <c r="G179" s="209"/>
      <c r="H179" s="210">
        <f aca="true" t="shared" si="19" ref="H179:J182">H180</f>
        <v>200</v>
      </c>
      <c r="I179" s="210">
        <f t="shared" si="19"/>
        <v>0</v>
      </c>
      <c r="J179" s="210">
        <f t="shared" si="19"/>
        <v>0</v>
      </c>
    </row>
    <row r="180" spans="1:10" ht="45" customHeight="1">
      <c r="A180" s="248"/>
      <c r="B180" s="344" t="s">
        <v>66</v>
      </c>
      <c r="C180" s="238"/>
      <c r="D180" s="238" t="s">
        <v>17</v>
      </c>
      <c r="E180" s="241" t="s">
        <v>71</v>
      </c>
      <c r="F180" s="241" t="s">
        <v>452</v>
      </c>
      <c r="G180" s="241" t="s">
        <v>38</v>
      </c>
      <c r="H180" s="239">
        <f t="shared" si="19"/>
        <v>200</v>
      </c>
      <c r="I180" s="239">
        <f t="shared" si="19"/>
        <v>0</v>
      </c>
      <c r="J180" s="239">
        <f t="shared" si="19"/>
        <v>0</v>
      </c>
    </row>
    <row r="181" spans="1:10" ht="30" customHeight="1">
      <c r="A181" s="271"/>
      <c r="B181" s="320" t="s">
        <v>486</v>
      </c>
      <c r="C181" s="261"/>
      <c r="D181" s="261" t="s">
        <v>17</v>
      </c>
      <c r="E181" s="261" t="s">
        <v>71</v>
      </c>
      <c r="F181" s="261" t="s">
        <v>453</v>
      </c>
      <c r="G181" s="272"/>
      <c r="H181" s="267">
        <f t="shared" si="19"/>
        <v>200</v>
      </c>
      <c r="I181" s="267">
        <f t="shared" si="19"/>
        <v>0</v>
      </c>
      <c r="J181" s="267">
        <f t="shared" si="19"/>
        <v>0</v>
      </c>
    </row>
    <row r="182" spans="1:10" ht="30" customHeight="1">
      <c r="A182" s="49"/>
      <c r="B182" s="308" t="s">
        <v>67</v>
      </c>
      <c r="C182" s="31"/>
      <c r="D182" s="31" t="s">
        <v>17</v>
      </c>
      <c r="E182" s="30" t="s">
        <v>71</v>
      </c>
      <c r="F182" s="30" t="s">
        <v>453</v>
      </c>
      <c r="G182" s="30" t="s">
        <v>72</v>
      </c>
      <c r="H182" s="60">
        <f t="shared" si="19"/>
        <v>200</v>
      </c>
      <c r="I182" s="60">
        <f t="shared" si="19"/>
        <v>0</v>
      </c>
      <c r="J182" s="60">
        <f t="shared" si="19"/>
        <v>0</v>
      </c>
    </row>
    <row r="183" spans="1:10" ht="15" customHeight="1">
      <c r="A183" s="11"/>
      <c r="B183" s="300" t="s">
        <v>68</v>
      </c>
      <c r="C183" s="30"/>
      <c r="D183" s="30" t="s">
        <v>17</v>
      </c>
      <c r="E183" s="30" t="s">
        <v>71</v>
      </c>
      <c r="F183" s="30" t="s">
        <v>453</v>
      </c>
      <c r="G183" s="13">
        <v>410</v>
      </c>
      <c r="H183" s="60">
        <v>200</v>
      </c>
      <c r="I183" s="60">
        <v>0</v>
      </c>
      <c r="J183" s="60">
        <v>0</v>
      </c>
    </row>
    <row r="184" spans="1:10" ht="60" customHeight="1">
      <c r="A184" s="279"/>
      <c r="B184" s="345" t="s">
        <v>454</v>
      </c>
      <c r="C184" s="216"/>
      <c r="D184" s="216" t="s">
        <v>17</v>
      </c>
      <c r="E184" s="216" t="s">
        <v>71</v>
      </c>
      <c r="F184" s="216" t="s">
        <v>64</v>
      </c>
      <c r="G184" s="280"/>
      <c r="H184" s="225">
        <f>H185+H198+H209</f>
        <v>1896</v>
      </c>
      <c r="I184" s="225">
        <f>I185+I198+I209</f>
        <v>2446</v>
      </c>
      <c r="J184" s="225">
        <f>J185+J198+J209</f>
        <v>1896</v>
      </c>
    </row>
    <row r="185" spans="1:10" ht="45" customHeight="1">
      <c r="A185" s="258"/>
      <c r="B185" s="346" t="s">
        <v>73</v>
      </c>
      <c r="C185" s="147"/>
      <c r="D185" s="147" t="s">
        <v>17</v>
      </c>
      <c r="E185" s="148" t="s">
        <v>71</v>
      </c>
      <c r="F185" s="148" t="s">
        <v>455</v>
      </c>
      <c r="G185" s="252"/>
      <c r="H185" s="253">
        <f>H186</f>
        <v>896</v>
      </c>
      <c r="I185" s="253">
        <f>I186</f>
        <v>896</v>
      </c>
      <c r="J185" s="253">
        <f>J186</f>
        <v>896</v>
      </c>
    </row>
    <row r="186" spans="1:10" ht="30" customHeight="1">
      <c r="A186" s="248"/>
      <c r="B186" s="344" t="s">
        <v>75</v>
      </c>
      <c r="C186" s="238"/>
      <c r="D186" s="238" t="s">
        <v>17</v>
      </c>
      <c r="E186" s="241" t="s">
        <v>71</v>
      </c>
      <c r="F186" s="241" t="s">
        <v>456</v>
      </c>
      <c r="G186" s="243"/>
      <c r="H186" s="239">
        <f>H193+H187+H190</f>
        <v>896</v>
      </c>
      <c r="I186" s="239">
        <f>I193+I187+I190</f>
        <v>896</v>
      </c>
      <c r="J186" s="239">
        <f>J193+J187+J190</f>
        <v>896</v>
      </c>
    </row>
    <row r="187" spans="1:10" ht="30" customHeight="1" hidden="1">
      <c r="A187" s="273"/>
      <c r="B187" s="321" t="s">
        <v>77</v>
      </c>
      <c r="C187" s="262"/>
      <c r="D187" s="262" t="s">
        <v>17</v>
      </c>
      <c r="E187" s="261" t="s">
        <v>71</v>
      </c>
      <c r="F187" s="261" t="s">
        <v>457</v>
      </c>
      <c r="G187" s="274"/>
      <c r="H187" s="263">
        <f aca="true" t="shared" si="20" ref="H187:J188">H188</f>
        <v>0</v>
      </c>
      <c r="I187" s="263">
        <f t="shared" si="20"/>
        <v>0</v>
      </c>
      <c r="J187" s="263">
        <f t="shared" si="20"/>
        <v>0</v>
      </c>
    </row>
    <row r="188" spans="1:10" ht="30" customHeight="1" hidden="1">
      <c r="A188" s="49"/>
      <c r="B188" s="303" t="s">
        <v>79</v>
      </c>
      <c r="C188" s="31"/>
      <c r="D188" s="31" t="s">
        <v>17</v>
      </c>
      <c r="E188" s="30" t="s">
        <v>71</v>
      </c>
      <c r="F188" s="30" t="s">
        <v>457</v>
      </c>
      <c r="G188" s="30" t="s">
        <v>80</v>
      </c>
      <c r="H188" s="60">
        <f t="shared" si="20"/>
        <v>0</v>
      </c>
      <c r="I188" s="60">
        <f t="shared" si="20"/>
        <v>0</v>
      </c>
      <c r="J188" s="60">
        <f t="shared" si="20"/>
        <v>0</v>
      </c>
    </row>
    <row r="189" spans="1:10" ht="30" customHeight="1" hidden="1">
      <c r="A189" s="49"/>
      <c r="B189" s="297" t="s">
        <v>81</v>
      </c>
      <c r="C189" s="31"/>
      <c r="D189" s="31" t="s">
        <v>17</v>
      </c>
      <c r="E189" s="30" t="s">
        <v>71</v>
      </c>
      <c r="F189" s="30" t="s">
        <v>457</v>
      </c>
      <c r="G189" s="31">
        <v>630</v>
      </c>
      <c r="H189" s="59">
        <v>0</v>
      </c>
      <c r="I189" s="59">
        <v>0</v>
      </c>
      <c r="J189" s="59">
        <v>0</v>
      </c>
    </row>
    <row r="190" spans="1:10" ht="30" customHeight="1" hidden="1">
      <c r="A190" s="273"/>
      <c r="B190" s="321" t="s">
        <v>302</v>
      </c>
      <c r="C190" s="262"/>
      <c r="D190" s="262" t="s">
        <v>17</v>
      </c>
      <c r="E190" s="261" t="s">
        <v>71</v>
      </c>
      <c r="F190" s="261" t="s">
        <v>458</v>
      </c>
      <c r="G190" s="274"/>
      <c r="H190" s="263">
        <f aca="true" t="shared" si="21" ref="H190:J191">H191</f>
        <v>0</v>
      </c>
      <c r="I190" s="263">
        <f t="shared" si="21"/>
        <v>0</v>
      </c>
      <c r="J190" s="263">
        <f t="shared" si="21"/>
        <v>0</v>
      </c>
    </row>
    <row r="191" spans="1:10" ht="30" customHeight="1" hidden="1">
      <c r="A191" s="49"/>
      <c r="B191" s="302" t="s">
        <v>59</v>
      </c>
      <c r="C191" s="31"/>
      <c r="D191" s="31" t="s">
        <v>17</v>
      </c>
      <c r="E191" s="30" t="s">
        <v>71</v>
      </c>
      <c r="F191" s="30" t="s">
        <v>458</v>
      </c>
      <c r="G191" s="31">
        <v>200</v>
      </c>
      <c r="H191" s="59">
        <f t="shared" si="21"/>
        <v>0</v>
      </c>
      <c r="I191" s="59">
        <f t="shared" si="21"/>
        <v>0</v>
      </c>
      <c r="J191" s="59">
        <f t="shared" si="21"/>
        <v>0</v>
      </c>
    </row>
    <row r="192" spans="1:10" ht="30" customHeight="1" hidden="1">
      <c r="A192" s="49"/>
      <c r="B192" s="297" t="s">
        <v>60</v>
      </c>
      <c r="C192" s="31"/>
      <c r="D192" s="31" t="s">
        <v>17</v>
      </c>
      <c r="E192" s="30" t="s">
        <v>71</v>
      </c>
      <c r="F192" s="30" t="s">
        <v>458</v>
      </c>
      <c r="G192" s="30" t="s">
        <v>61</v>
      </c>
      <c r="H192" s="60">
        <v>0</v>
      </c>
      <c r="I192" s="60">
        <v>0</v>
      </c>
      <c r="J192" s="60">
        <v>0</v>
      </c>
    </row>
    <row r="193" spans="1:10" ht="30" customHeight="1">
      <c r="A193" s="273"/>
      <c r="B193" s="321" t="s">
        <v>77</v>
      </c>
      <c r="C193" s="262"/>
      <c r="D193" s="262" t="s">
        <v>17</v>
      </c>
      <c r="E193" s="261" t="s">
        <v>71</v>
      </c>
      <c r="F193" s="261" t="s">
        <v>459</v>
      </c>
      <c r="G193" s="274"/>
      <c r="H193" s="263">
        <f>H195+H197</f>
        <v>896</v>
      </c>
      <c r="I193" s="263">
        <f>I195+I197</f>
        <v>896</v>
      </c>
      <c r="J193" s="263">
        <f>J195+J197</f>
        <v>896</v>
      </c>
    </row>
    <row r="194" spans="1:10" ht="30" customHeight="1">
      <c r="A194" s="49"/>
      <c r="B194" s="302" t="s">
        <v>59</v>
      </c>
      <c r="C194" s="31"/>
      <c r="D194" s="31" t="s">
        <v>17</v>
      </c>
      <c r="E194" s="30" t="s">
        <v>71</v>
      </c>
      <c r="F194" s="30" t="s">
        <v>459</v>
      </c>
      <c r="G194" s="31">
        <v>200</v>
      </c>
      <c r="H194" s="59">
        <f>H195</f>
        <v>896</v>
      </c>
      <c r="I194" s="59">
        <f>I195</f>
        <v>896</v>
      </c>
      <c r="J194" s="59">
        <f>J195</f>
        <v>896</v>
      </c>
    </row>
    <row r="195" spans="1:10" ht="30" customHeight="1">
      <c r="A195" s="49"/>
      <c r="B195" s="297" t="s">
        <v>60</v>
      </c>
      <c r="C195" s="31"/>
      <c r="D195" s="31" t="s">
        <v>17</v>
      </c>
      <c r="E195" s="30" t="s">
        <v>71</v>
      </c>
      <c r="F195" s="30" t="s">
        <v>459</v>
      </c>
      <c r="G195" s="30" t="s">
        <v>61</v>
      </c>
      <c r="H195" s="60">
        <v>896</v>
      </c>
      <c r="I195" s="60">
        <v>896</v>
      </c>
      <c r="J195" s="60">
        <v>896</v>
      </c>
    </row>
    <row r="196" spans="1:10" ht="30" customHeight="1" hidden="1">
      <c r="A196" s="49"/>
      <c r="B196" s="303" t="s">
        <v>79</v>
      </c>
      <c r="C196" s="31"/>
      <c r="D196" s="31" t="s">
        <v>17</v>
      </c>
      <c r="E196" s="30" t="s">
        <v>71</v>
      </c>
      <c r="F196" s="30" t="s">
        <v>459</v>
      </c>
      <c r="G196" s="30" t="s">
        <v>80</v>
      </c>
      <c r="H196" s="60">
        <f>H197</f>
        <v>0</v>
      </c>
      <c r="I196" s="60">
        <f>I197</f>
        <v>0</v>
      </c>
      <c r="J196" s="60">
        <f>J197</f>
        <v>0</v>
      </c>
    </row>
    <row r="197" spans="1:10" ht="30" customHeight="1" hidden="1">
      <c r="A197" s="49"/>
      <c r="B197" s="297" t="s">
        <v>81</v>
      </c>
      <c r="C197" s="31"/>
      <c r="D197" s="31" t="s">
        <v>17</v>
      </c>
      <c r="E197" s="30" t="s">
        <v>71</v>
      </c>
      <c r="F197" s="30" t="s">
        <v>459</v>
      </c>
      <c r="G197" s="31">
        <v>630</v>
      </c>
      <c r="H197" s="59">
        <v>0</v>
      </c>
      <c r="I197" s="59">
        <v>0</v>
      </c>
      <c r="J197" s="59">
        <v>0</v>
      </c>
    </row>
    <row r="198" spans="1:10" ht="30" customHeight="1">
      <c r="A198" s="258"/>
      <c r="B198" s="346" t="s">
        <v>83</v>
      </c>
      <c r="C198" s="147"/>
      <c r="D198" s="147" t="s">
        <v>17</v>
      </c>
      <c r="E198" s="148" t="s">
        <v>71</v>
      </c>
      <c r="F198" s="148" t="s">
        <v>74</v>
      </c>
      <c r="G198" s="147"/>
      <c r="H198" s="253">
        <f aca="true" t="shared" si="22" ref="H198:J207">H199</f>
        <v>900</v>
      </c>
      <c r="I198" s="253">
        <f t="shared" si="22"/>
        <v>1000</v>
      </c>
      <c r="J198" s="253">
        <f t="shared" si="22"/>
        <v>1000</v>
      </c>
    </row>
    <row r="199" spans="1:10" ht="30" customHeight="1">
      <c r="A199" s="248"/>
      <c r="B199" s="344" t="s">
        <v>85</v>
      </c>
      <c r="C199" s="238"/>
      <c r="D199" s="238" t="s">
        <v>17</v>
      </c>
      <c r="E199" s="241" t="s">
        <v>71</v>
      </c>
      <c r="F199" s="241" t="s">
        <v>76</v>
      </c>
      <c r="G199" s="238"/>
      <c r="H199" s="239">
        <f>H200+H203+H206</f>
        <v>900</v>
      </c>
      <c r="I199" s="239">
        <f>I200+I203+I206</f>
        <v>1000</v>
      </c>
      <c r="J199" s="239">
        <f>J200+J203+J206</f>
        <v>1000</v>
      </c>
    </row>
    <row r="200" spans="1:10" ht="30" customHeight="1" hidden="1">
      <c r="A200" s="273"/>
      <c r="B200" s="321" t="s">
        <v>87</v>
      </c>
      <c r="C200" s="262"/>
      <c r="D200" s="262" t="s">
        <v>17</v>
      </c>
      <c r="E200" s="261" t="s">
        <v>71</v>
      </c>
      <c r="F200" s="261" t="s">
        <v>460</v>
      </c>
      <c r="G200" s="262"/>
      <c r="H200" s="263">
        <f t="shared" si="22"/>
        <v>0</v>
      </c>
      <c r="I200" s="263">
        <f t="shared" si="22"/>
        <v>0</v>
      </c>
      <c r="J200" s="263">
        <f t="shared" si="22"/>
        <v>0</v>
      </c>
    </row>
    <row r="201" spans="1:10" ht="30" customHeight="1" hidden="1">
      <c r="A201" s="49"/>
      <c r="B201" s="304" t="s">
        <v>67</v>
      </c>
      <c r="C201" s="31"/>
      <c r="D201" s="31" t="s">
        <v>17</v>
      </c>
      <c r="E201" s="30" t="s">
        <v>71</v>
      </c>
      <c r="F201" s="30" t="s">
        <v>460</v>
      </c>
      <c r="G201" s="31">
        <v>400</v>
      </c>
      <c r="H201" s="59">
        <f t="shared" si="22"/>
        <v>0</v>
      </c>
      <c r="I201" s="59">
        <f t="shared" si="22"/>
        <v>0</v>
      </c>
      <c r="J201" s="59">
        <f t="shared" si="22"/>
        <v>0</v>
      </c>
    </row>
    <row r="202" spans="1:10" ht="15" customHeight="1" hidden="1">
      <c r="A202" s="49"/>
      <c r="B202" s="297" t="s">
        <v>68</v>
      </c>
      <c r="C202" s="31"/>
      <c r="D202" s="31" t="s">
        <v>17</v>
      </c>
      <c r="E202" s="30" t="s">
        <v>71</v>
      </c>
      <c r="F202" s="30" t="s">
        <v>460</v>
      </c>
      <c r="G202" s="30" t="s">
        <v>69</v>
      </c>
      <c r="H202" s="59">
        <v>0</v>
      </c>
      <c r="I202" s="59">
        <v>0</v>
      </c>
      <c r="J202" s="59">
        <v>0</v>
      </c>
    </row>
    <row r="203" spans="1:10" ht="30" customHeight="1">
      <c r="A203" s="273"/>
      <c r="B203" s="321" t="s">
        <v>88</v>
      </c>
      <c r="C203" s="262"/>
      <c r="D203" s="262" t="s">
        <v>17</v>
      </c>
      <c r="E203" s="261" t="s">
        <v>71</v>
      </c>
      <c r="F203" s="261" t="s">
        <v>461</v>
      </c>
      <c r="G203" s="262"/>
      <c r="H203" s="263">
        <f t="shared" si="22"/>
        <v>900</v>
      </c>
      <c r="I203" s="263">
        <f t="shared" si="22"/>
        <v>1000</v>
      </c>
      <c r="J203" s="263">
        <f t="shared" si="22"/>
        <v>1000</v>
      </c>
    </row>
    <row r="204" spans="1:10" ht="30" customHeight="1">
      <c r="A204" s="49"/>
      <c r="B204" s="304" t="s">
        <v>59</v>
      </c>
      <c r="C204" s="31"/>
      <c r="D204" s="31" t="s">
        <v>17</v>
      </c>
      <c r="E204" s="30" t="s">
        <v>71</v>
      </c>
      <c r="F204" s="30" t="s">
        <v>461</v>
      </c>
      <c r="G204" s="31">
        <v>200</v>
      </c>
      <c r="H204" s="59">
        <f t="shared" si="22"/>
        <v>900</v>
      </c>
      <c r="I204" s="59">
        <f t="shared" si="22"/>
        <v>1000</v>
      </c>
      <c r="J204" s="59">
        <f t="shared" si="22"/>
        <v>1000</v>
      </c>
    </row>
    <row r="205" spans="1:10" ht="30" customHeight="1">
      <c r="A205" s="49"/>
      <c r="B205" s="297" t="s">
        <v>60</v>
      </c>
      <c r="C205" s="31"/>
      <c r="D205" s="31" t="s">
        <v>17</v>
      </c>
      <c r="E205" s="30" t="s">
        <v>71</v>
      </c>
      <c r="F205" s="30" t="s">
        <v>461</v>
      </c>
      <c r="G205" s="30" t="s">
        <v>61</v>
      </c>
      <c r="H205" s="59">
        <f>500+1000-300-300</f>
        <v>900</v>
      </c>
      <c r="I205" s="59">
        <v>1000</v>
      </c>
      <c r="J205" s="59">
        <v>1000</v>
      </c>
    </row>
    <row r="206" spans="1:10" ht="15" customHeight="1" hidden="1">
      <c r="A206" s="273"/>
      <c r="B206" s="321" t="s">
        <v>498</v>
      </c>
      <c r="C206" s="262"/>
      <c r="D206" s="262" t="s">
        <v>17</v>
      </c>
      <c r="E206" s="261" t="s">
        <v>71</v>
      </c>
      <c r="F206" s="261" t="s">
        <v>497</v>
      </c>
      <c r="G206" s="262"/>
      <c r="H206" s="263">
        <f t="shared" si="22"/>
        <v>0</v>
      </c>
      <c r="I206" s="263">
        <f t="shared" si="22"/>
        <v>0</v>
      </c>
      <c r="J206" s="263">
        <f t="shared" si="22"/>
        <v>0</v>
      </c>
    </row>
    <row r="207" spans="1:10" ht="30" customHeight="1" hidden="1">
      <c r="A207" s="49"/>
      <c r="B207" s="304" t="s">
        <v>67</v>
      </c>
      <c r="C207" s="31"/>
      <c r="D207" s="31" t="s">
        <v>17</v>
      </c>
      <c r="E207" s="30" t="s">
        <v>71</v>
      </c>
      <c r="F207" s="30" t="s">
        <v>497</v>
      </c>
      <c r="G207" s="31">
        <v>400</v>
      </c>
      <c r="H207" s="59">
        <f t="shared" si="22"/>
        <v>0</v>
      </c>
      <c r="I207" s="59">
        <f t="shared" si="22"/>
        <v>0</v>
      </c>
      <c r="J207" s="59">
        <f t="shared" si="22"/>
        <v>0</v>
      </c>
    </row>
    <row r="208" spans="1:10" ht="15" customHeight="1" hidden="1">
      <c r="A208" s="49"/>
      <c r="B208" s="297" t="s">
        <v>68</v>
      </c>
      <c r="C208" s="31"/>
      <c r="D208" s="31" t="s">
        <v>17</v>
      </c>
      <c r="E208" s="30" t="s">
        <v>71</v>
      </c>
      <c r="F208" s="30" t="s">
        <v>497</v>
      </c>
      <c r="G208" s="30" t="s">
        <v>69</v>
      </c>
      <c r="H208" s="59">
        <f>4400-3400-1000</f>
        <v>0</v>
      </c>
      <c r="I208" s="59">
        <v>0</v>
      </c>
      <c r="J208" s="59">
        <v>0</v>
      </c>
    </row>
    <row r="209" spans="1:10" ht="30" customHeight="1">
      <c r="A209" s="258"/>
      <c r="B209" s="346" t="s">
        <v>462</v>
      </c>
      <c r="C209" s="147"/>
      <c r="D209" s="147" t="s">
        <v>17</v>
      </c>
      <c r="E209" s="148" t="s">
        <v>71</v>
      </c>
      <c r="F209" s="148" t="s">
        <v>84</v>
      </c>
      <c r="G209" s="252"/>
      <c r="H209" s="253">
        <f aca="true" t="shared" si="23" ref="H209:J210">H210</f>
        <v>100</v>
      </c>
      <c r="I209" s="253">
        <f t="shared" si="23"/>
        <v>550</v>
      </c>
      <c r="J209" s="253">
        <f t="shared" si="23"/>
        <v>0</v>
      </c>
    </row>
    <row r="210" spans="1:10" ht="30" customHeight="1">
      <c r="A210" s="248"/>
      <c r="B210" s="344" t="s">
        <v>191</v>
      </c>
      <c r="C210" s="238"/>
      <c r="D210" s="238" t="s">
        <v>17</v>
      </c>
      <c r="E210" s="241" t="s">
        <v>71</v>
      </c>
      <c r="F210" s="241" t="s">
        <v>86</v>
      </c>
      <c r="G210" s="243"/>
      <c r="H210" s="239">
        <f t="shared" si="23"/>
        <v>100</v>
      </c>
      <c r="I210" s="239">
        <f t="shared" si="23"/>
        <v>550</v>
      </c>
      <c r="J210" s="239">
        <f t="shared" si="23"/>
        <v>0</v>
      </c>
    </row>
    <row r="211" spans="1:10" ht="15" customHeight="1">
      <c r="A211" s="273"/>
      <c r="B211" s="321" t="s">
        <v>193</v>
      </c>
      <c r="C211" s="262"/>
      <c r="D211" s="262" t="s">
        <v>17</v>
      </c>
      <c r="E211" s="261" t="s">
        <v>71</v>
      </c>
      <c r="F211" s="261" t="s">
        <v>463</v>
      </c>
      <c r="G211" s="261"/>
      <c r="H211" s="263">
        <f>H213</f>
        <v>100</v>
      </c>
      <c r="I211" s="263">
        <f>I213</f>
        <v>550</v>
      </c>
      <c r="J211" s="263">
        <f>J213</f>
        <v>0</v>
      </c>
    </row>
    <row r="212" spans="1:10" ht="30" customHeight="1">
      <c r="A212" s="49"/>
      <c r="B212" s="302" t="s">
        <v>59</v>
      </c>
      <c r="C212" s="31"/>
      <c r="D212" s="31" t="s">
        <v>17</v>
      </c>
      <c r="E212" s="30" t="s">
        <v>71</v>
      </c>
      <c r="F212" s="30" t="s">
        <v>463</v>
      </c>
      <c r="G212" s="30" t="s">
        <v>78</v>
      </c>
      <c r="H212" s="59">
        <f>H213</f>
        <v>100</v>
      </c>
      <c r="I212" s="59">
        <f>I213</f>
        <v>550</v>
      </c>
      <c r="J212" s="59">
        <f>J213</f>
        <v>0</v>
      </c>
    </row>
    <row r="213" spans="1:10" ht="30" customHeight="1">
      <c r="A213" s="49"/>
      <c r="B213" s="297" t="s">
        <v>60</v>
      </c>
      <c r="C213" s="31"/>
      <c r="D213" s="31" t="s">
        <v>17</v>
      </c>
      <c r="E213" s="30" t="s">
        <v>71</v>
      </c>
      <c r="F213" s="30" t="s">
        <v>463</v>
      </c>
      <c r="G213" s="30" t="s">
        <v>61</v>
      </c>
      <c r="H213" s="59">
        <f>450+100-350-100</f>
        <v>100</v>
      </c>
      <c r="I213" s="59">
        <f>450+100</f>
        <v>550</v>
      </c>
      <c r="J213" s="59">
        <v>0</v>
      </c>
    </row>
    <row r="214" spans="1:10" ht="45" customHeight="1">
      <c r="A214" s="212"/>
      <c r="B214" s="338" t="s">
        <v>476</v>
      </c>
      <c r="C214" s="223"/>
      <c r="D214" s="223" t="s">
        <v>17</v>
      </c>
      <c r="E214" s="213" t="s">
        <v>71</v>
      </c>
      <c r="F214" s="213" t="s">
        <v>261</v>
      </c>
      <c r="G214" s="204"/>
      <c r="H214" s="206">
        <f>H215</f>
        <v>1482.01174</v>
      </c>
      <c r="I214" s="206">
        <f aca="true" t="shared" si="24" ref="I214:J218">I215</f>
        <v>0</v>
      </c>
      <c r="J214" s="206">
        <f t="shared" si="24"/>
        <v>0</v>
      </c>
    </row>
    <row r="215" spans="1:10" ht="15" customHeight="1">
      <c r="A215" s="28"/>
      <c r="B215" s="297" t="s">
        <v>213</v>
      </c>
      <c r="C215" s="34"/>
      <c r="D215" s="31" t="s">
        <v>17</v>
      </c>
      <c r="E215" s="30" t="s">
        <v>71</v>
      </c>
      <c r="F215" s="34" t="s">
        <v>262</v>
      </c>
      <c r="G215" s="26"/>
      <c r="H215" s="59">
        <f>H216</f>
        <v>1482.01174</v>
      </c>
      <c r="I215" s="59">
        <f t="shared" si="24"/>
        <v>0</v>
      </c>
      <c r="J215" s="59">
        <f t="shared" si="24"/>
        <v>0</v>
      </c>
    </row>
    <row r="216" spans="1:10" ht="15" customHeight="1">
      <c r="A216" s="28"/>
      <c r="B216" s="297" t="s">
        <v>213</v>
      </c>
      <c r="C216" s="34"/>
      <c r="D216" s="31" t="s">
        <v>17</v>
      </c>
      <c r="E216" s="30" t="s">
        <v>71</v>
      </c>
      <c r="F216" s="34" t="s">
        <v>263</v>
      </c>
      <c r="G216" s="26"/>
      <c r="H216" s="59">
        <f>H217</f>
        <v>1482.01174</v>
      </c>
      <c r="I216" s="59">
        <f t="shared" si="24"/>
        <v>0</v>
      </c>
      <c r="J216" s="59">
        <f t="shared" si="24"/>
        <v>0</v>
      </c>
    </row>
    <row r="217" spans="1:10" ht="30" customHeight="1">
      <c r="A217" s="259"/>
      <c r="B217" s="317" t="s">
        <v>77</v>
      </c>
      <c r="C217" s="262"/>
      <c r="D217" s="262" t="s">
        <v>17</v>
      </c>
      <c r="E217" s="261" t="s">
        <v>71</v>
      </c>
      <c r="F217" s="262" t="s">
        <v>703</v>
      </c>
      <c r="G217" s="261"/>
      <c r="H217" s="263">
        <f>H218</f>
        <v>1482.01174</v>
      </c>
      <c r="I217" s="263">
        <f t="shared" si="24"/>
        <v>0</v>
      </c>
      <c r="J217" s="263">
        <f t="shared" si="24"/>
        <v>0</v>
      </c>
    </row>
    <row r="218" spans="1:10" ht="30" customHeight="1">
      <c r="A218" s="28"/>
      <c r="B218" s="303" t="s">
        <v>79</v>
      </c>
      <c r="C218" s="31"/>
      <c r="D218" s="31" t="s">
        <v>17</v>
      </c>
      <c r="E218" s="30" t="s">
        <v>71</v>
      </c>
      <c r="F218" s="31" t="s">
        <v>703</v>
      </c>
      <c r="G218" s="30" t="s">
        <v>80</v>
      </c>
      <c r="H218" s="59">
        <f>H219</f>
        <v>1482.01174</v>
      </c>
      <c r="I218" s="59">
        <f t="shared" si="24"/>
        <v>0</v>
      </c>
      <c r="J218" s="59">
        <f t="shared" si="24"/>
        <v>0</v>
      </c>
    </row>
    <row r="219" spans="1:10" ht="30" customHeight="1">
      <c r="A219" s="28"/>
      <c r="B219" s="297" t="s">
        <v>81</v>
      </c>
      <c r="C219" s="31"/>
      <c r="D219" s="31" t="s">
        <v>17</v>
      </c>
      <c r="E219" s="30" t="s">
        <v>71</v>
      </c>
      <c r="F219" s="31" t="s">
        <v>703</v>
      </c>
      <c r="G219" s="31">
        <v>630</v>
      </c>
      <c r="H219" s="60">
        <v>1482.01174</v>
      </c>
      <c r="I219" s="60">
        <v>0</v>
      </c>
      <c r="J219" s="60">
        <v>0</v>
      </c>
    </row>
    <row r="220" spans="1:10" ht="15" customHeight="1">
      <c r="A220" s="22"/>
      <c r="B220" s="333" t="s">
        <v>152</v>
      </c>
      <c r="C220" s="24"/>
      <c r="D220" s="24" t="s">
        <v>17</v>
      </c>
      <c r="E220" s="23" t="s">
        <v>153</v>
      </c>
      <c r="F220" s="24"/>
      <c r="G220" s="24"/>
      <c r="H220" s="57">
        <f>H221+H264+H271</f>
        <v>4168.74</v>
      </c>
      <c r="I220" s="57">
        <f>I221+I264+I271</f>
        <v>3420</v>
      </c>
      <c r="J220" s="57">
        <f>J221+J264+J271</f>
        <v>3420</v>
      </c>
    </row>
    <row r="221" spans="1:11" ht="90" customHeight="1">
      <c r="A221" s="207"/>
      <c r="B221" s="341" t="s">
        <v>472</v>
      </c>
      <c r="C221" s="209"/>
      <c r="D221" s="209" t="s">
        <v>17</v>
      </c>
      <c r="E221" s="216" t="s">
        <v>153</v>
      </c>
      <c r="F221" s="209" t="s">
        <v>145</v>
      </c>
      <c r="G221" s="216" t="s">
        <v>38</v>
      </c>
      <c r="H221" s="210">
        <f>H222+H243+H259</f>
        <v>3148.74</v>
      </c>
      <c r="I221" s="210">
        <f>I222+I243+I259</f>
        <v>2400</v>
      </c>
      <c r="J221" s="210">
        <f>J222+J243+J259</f>
        <v>2400</v>
      </c>
      <c r="K221" s="68"/>
    </row>
    <row r="222" spans="1:11" ht="30" customHeight="1">
      <c r="A222" s="254"/>
      <c r="B222" s="346" t="s">
        <v>146</v>
      </c>
      <c r="C222" s="147"/>
      <c r="D222" s="147" t="s">
        <v>17</v>
      </c>
      <c r="E222" s="148" t="s">
        <v>153</v>
      </c>
      <c r="F222" s="147" t="s">
        <v>147</v>
      </c>
      <c r="G222" s="148" t="s">
        <v>38</v>
      </c>
      <c r="H222" s="253">
        <f>H223</f>
        <v>2748.74</v>
      </c>
      <c r="I222" s="253">
        <f>I223</f>
        <v>1600</v>
      </c>
      <c r="J222" s="253">
        <f>J223</f>
        <v>1600</v>
      </c>
      <c r="K222" s="68"/>
    </row>
    <row r="223" spans="1:11" ht="15" customHeight="1">
      <c r="A223" s="236"/>
      <c r="B223" s="344" t="s">
        <v>148</v>
      </c>
      <c r="C223" s="238"/>
      <c r="D223" s="238" t="s">
        <v>17</v>
      </c>
      <c r="E223" s="241" t="s">
        <v>153</v>
      </c>
      <c r="F223" s="238" t="s">
        <v>149</v>
      </c>
      <c r="G223" s="241" t="s">
        <v>38</v>
      </c>
      <c r="H223" s="239">
        <f>H224+H229+H232+H237+H240</f>
        <v>2748.74</v>
      </c>
      <c r="I223" s="239">
        <f>I224+I229+I232+I237+I240</f>
        <v>1600</v>
      </c>
      <c r="J223" s="239">
        <f>J224+J229+J232+J237+J240</f>
        <v>1600</v>
      </c>
      <c r="K223" s="68"/>
    </row>
    <row r="224" spans="1:11" s="4" customFormat="1" ht="45" customHeight="1">
      <c r="A224" s="259"/>
      <c r="B224" s="321" t="s">
        <v>150</v>
      </c>
      <c r="C224" s="262"/>
      <c r="D224" s="262" t="s">
        <v>17</v>
      </c>
      <c r="E224" s="261" t="s">
        <v>153</v>
      </c>
      <c r="F224" s="262" t="s">
        <v>151</v>
      </c>
      <c r="G224" s="261"/>
      <c r="H224" s="267">
        <f>H225+H227</f>
        <v>664</v>
      </c>
      <c r="I224" s="267">
        <f>I225+I227</f>
        <v>0</v>
      </c>
      <c r="J224" s="267">
        <f>J225+J227</f>
        <v>0</v>
      </c>
      <c r="K224" s="69"/>
    </row>
    <row r="225" spans="1:11" s="4" customFormat="1" ht="30" customHeight="1">
      <c r="A225" s="28"/>
      <c r="B225" s="308" t="s">
        <v>67</v>
      </c>
      <c r="C225" s="31"/>
      <c r="D225" s="31" t="s">
        <v>17</v>
      </c>
      <c r="E225" s="30" t="s">
        <v>153</v>
      </c>
      <c r="F225" s="31" t="s">
        <v>151</v>
      </c>
      <c r="G225" s="30" t="s">
        <v>72</v>
      </c>
      <c r="H225" s="60">
        <f>H226</f>
        <v>664</v>
      </c>
      <c r="I225" s="60">
        <f>I226</f>
        <v>0</v>
      </c>
      <c r="J225" s="60">
        <f>J226</f>
        <v>0</v>
      </c>
      <c r="K225" s="69"/>
    </row>
    <row r="226" spans="1:11" s="4" customFormat="1" ht="15" customHeight="1">
      <c r="A226" s="28"/>
      <c r="B226" s="300" t="s">
        <v>68</v>
      </c>
      <c r="C226" s="31"/>
      <c r="D226" s="31" t="s">
        <v>17</v>
      </c>
      <c r="E226" s="30" t="s">
        <v>153</v>
      </c>
      <c r="F226" s="31" t="s">
        <v>151</v>
      </c>
      <c r="G226" s="30" t="s">
        <v>69</v>
      </c>
      <c r="H226" s="60">
        <f>135+719.26+500-70-320.26-300</f>
        <v>664</v>
      </c>
      <c r="I226" s="60">
        <v>0</v>
      </c>
      <c r="J226" s="60">
        <v>0</v>
      </c>
      <c r="K226" s="69"/>
    </row>
    <row r="227" spans="1:11" s="4" customFormat="1" ht="15" customHeight="1" hidden="1">
      <c r="A227" s="28"/>
      <c r="B227" s="297" t="s">
        <v>99</v>
      </c>
      <c r="C227" s="31"/>
      <c r="D227" s="31" t="s">
        <v>17</v>
      </c>
      <c r="E227" s="30" t="s">
        <v>153</v>
      </c>
      <c r="F227" s="31" t="s">
        <v>151</v>
      </c>
      <c r="G227" s="30" t="s">
        <v>100</v>
      </c>
      <c r="H227" s="60">
        <f>H228</f>
        <v>0</v>
      </c>
      <c r="I227" s="60">
        <v>0</v>
      </c>
      <c r="J227" s="60">
        <v>0</v>
      </c>
      <c r="K227" s="69"/>
    </row>
    <row r="228" spans="1:11" s="4" customFormat="1" ht="15" customHeight="1" hidden="1">
      <c r="A228" s="28"/>
      <c r="B228" s="297" t="s">
        <v>253</v>
      </c>
      <c r="C228" s="31"/>
      <c r="D228" s="31" t="s">
        <v>17</v>
      </c>
      <c r="E228" s="30" t="s">
        <v>153</v>
      </c>
      <c r="F228" s="31" t="s">
        <v>151</v>
      </c>
      <c r="G228" s="30" t="s">
        <v>254</v>
      </c>
      <c r="H228" s="60">
        <v>0</v>
      </c>
      <c r="I228" s="60">
        <v>0</v>
      </c>
      <c r="J228" s="60">
        <v>0</v>
      </c>
      <c r="K228" s="69"/>
    </row>
    <row r="229" spans="1:11" s="4" customFormat="1" ht="30" customHeight="1" hidden="1">
      <c r="A229" s="259"/>
      <c r="B229" s="321" t="s">
        <v>169</v>
      </c>
      <c r="C229" s="262"/>
      <c r="D229" s="262" t="s">
        <v>17</v>
      </c>
      <c r="E229" s="261" t="s">
        <v>153</v>
      </c>
      <c r="F229" s="262" t="s">
        <v>382</v>
      </c>
      <c r="G229" s="261"/>
      <c r="H229" s="267">
        <f>H231</f>
        <v>0</v>
      </c>
      <c r="I229" s="267">
        <f>I231</f>
        <v>0</v>
      </c>
      <c r="J229" s="267">
        <f>J231</f>
        <v>0</v>
      </c>
      <c r="K229" s="69"/>
    </row>
    <row r="230" spans="1:11" s="4" customFormat="1" ht="30" customHeight="1" hidden="1">
      <c r="A230" s="28"/>
      <c r="B230" s="302" t="s">
        <v>59</v>
      </c>
      <c r="C230" s="31"/>
      <c r="D230" s="31" t="s">
        <v>17</v>
      </c>
      <c r="E230" s="30" t="s">
        <v>153</v>
      </c>
      <c r="F230" s="31" t="s">
        <v>382</v>
      </c>
      <c r="G230" s="30" t="s">
        <v>78</v>
      </c>
      <c r="H230" s="60">
        <f>H231</f>
        <v>0</v>
      </c>
      <c r="I230" s="60">
        <f>I231</f>
        <v>0</v>
      </c>
      <c r="J230" s="60">
        <f>J231</f>
        <v>0</v>
      </c>
      <c r="K230" s="69"/>
    </row>
    <row r="231" spans="1:11" s="4" customFormat="1" ht="30" customHeight="1" hidden="1">
      <c r="A231" s="28"/>
      <c r="B231" s="297" t="s">
        <v>60</v>
      </c>
      <c r="C231" s="31"/>
      <c r="D231" s="31" t="s">
        <v>17</v>
      </c>
      <c r="E231" s="30" t="s">
        <v>153</v>
      </c>
      <c r="F231" s="31" t="s">
        <v>382</v>
      </c>
      <c r="G231" s="30" t="s">
        <v>61</v>
      </c>
      <c r="H231" s="60">
        <v>0</v>
      </c>
      <c r="I231" s="60">
        <v>0</v>
      </c>
      <c r="J231" s="60">
        <v>0</v>
      </c>
      <c r="K231" s="69"/>
    </row>
    <row r="232" spans="1:11" s="4" customFormat="1" ht="15" customHeight="1">
      <c r="A232" s="259"/>
      <c r="B232" s="321" t="s">
        <v>155</v>
      </c>
      <c r="C232" s="262"/>
      <c r="D232" s="262" t="s">
        <v>17</v>
      </c>
      <c r="E232" s="261" t="s">
        <v>153</v>
      </c>
      <c r="F232" s="262" t="s">
        <v>156</v>
      </c>
      <c r="G232" s="261"/>
      <c r="H232" s="267">
        <f>H234+H236</f>
        <v>1600</v>
      </c>
      <c r="I232" s="267">
        <f>I234+I236</f>
        <v>1600</v>
      </c>
      <c r="J232" s="267">
        <f>J234+J236</f>
        <v>1600</v>
      </c>
      <c r="K232" s="69"/>
    </row>
    <row r="233" spans="1:11" s="4" customFormat="1" ht="30" customHeight="1">
      <c r="A233" s="28"/>
      <c r="B233" s="302" t="s">
        <v>59</v>
      </c>
      <c r="C233" s="31"/>
      <c r="D233" s="31" t="s">
        <v>17</v>
      </c>
      <c r="E233" s="30" t="s">
        <v>153</v>
      </c>
      <c r="F233" s="31" t="s">
        <v>156</v>
      </c>
      <c r="G233" s="30" t="s">
        <v>78</v>
      </c>
      <c r="H233" s="60">
        <f>H234</f>
        <v>1600</v>
      </c>
      <c r="I233" s="60">
        <f>I234</f>
        <v>1600</v>
      </c>
      <c r="J233" s="60">
        <f>J234</f>
        <v>1600</v>
      </c>
      <c r="K233" s="69"/>
    </row>
    <row r="234" spans="1:11" s="4" customFormat="1" ht="30" customHeight="1">
      <c r="A234" s="28"/>
      <c r="B234" s="297" t="s">
        <v>60</v>
      </c>
      <c r="C234" s="31"/>
      <c r="D234" s="31" t="s">
        <v>17</v>
      </c>
      <c r="E234" s="30" t="s">
        <v>153</v>
      </c>
      <c r="F234" s="31" t="s">
        <v>156</v>
      </c>
      <c r="G234" s="30" t="s">
        <v>61</v>
      </c>
      <c r="H234" s="60">
        <v>1600</v>
      </c>
      <c r="I234" s="60">
        <v>1600</v>
      </c>
      <c r="J234" s="60">
        <v>1600</v>
      </c>
      <c r="K234" s="69"/>
    </row>
    <row r="235" spans="1:11" s="4" customFormat="1" ht="15" customHeight="1" hidden="1">
      <c r="A235" s="28"/>
      <c r="B235" s="299" t="s">
        <v>99</v>
      </c>
      <c r="C235" s="31"/>
      <c r="D235" s="31" t="s">
        <v>17</v>
      </c>
      <c r="E235" s="30" t="s">
        <v>153</v>
      </c>
      <c r="F235" s="31" t="s">
        <v>156</v>
      </c>
      <c r="G235" s="30" t="s">
        <v>100</v>
      </c>
      <c r="H235" s="60">
        <f>H236</f>
        <v>0</v>
      </c>
      <c r="I235" s="60">
        <f>I236</f>
        <v>0</v>
      </c>
      <c r="J235" s="60">
        <f>J236</f>
        <v>0</v>
      </c>
      <c r="K235" s="69"/>
    </row>
    <row r="236" spans="1:11" s="4" customFormat="1" ht="15" customHeight="1" hidden="1">
      <c r="A236" s="28"/>
      <c r="B236" s="297" t="s">
        <v>253</v>
      </c>
      <c r="C236" s="31"/>
      <c r="D236" s="31" t="s">
        <v>17</v>
      </c>
      <c r="E236" s="30" t="s">
        <v>153</v>
      </c>
      <c r="F236" s="31" t="s">
        <v>156</v>
      </c>
      <c r="G236" s="30" t="s">
        <v>254</v>
      </c>
      <c r="H236" s="60">
        <v>0</v>
      </c>
      <c r="I236" s="60">
        <v>0</v>
      </c>
      <c r="J236" s="60">
        <v>0</v>
      </c>
      <c r="K236" s="69"/>
    </row>
    <row r="237" spans="1:11" s="4" customFormat="1" ht="45" customHeight="1" hidden="1">
      <c r="A237" s="259"/>
      <c r="B237" s="326" t="s">
        <v>474</v>
      </c>
      <c r="C237" s="262"/>
      <c r="D237" s="262" t="s">
        <v>17</v>
      </c>
      <c r="E237" s="261" t="s">
        <v>153</v>
      </c>
      <c r="F237" s="262" t="s">
        <v>369</v>
      </c>
      <c r="G237" s="261"/>
      <c r="H237" s="267">
        <f aca="true" t="shared" si="25" ref="H237:J238">H238</f>
        <v>0</v>
      </c>
      <c r="I237" s="267">
        <f t="shared" si="25"/>
        <v>0</v>
      </c>
      <c r="J237" s="267">
        <f t="shared" si="25"/>
        <v>0</v>
      </c>
      <c r="K237" s="69"/>
    </row>
    <row r="238" spans="1:11" s="4" customFormat="1" ht="15" customHeight="1" hidden="1">
      <c r="A238" s="28"/>
      <c r="B238" s="299" t="s">
        <v>99</v>
      </c>
      <c r="C238" s="31"/>
      <c r="D238" s="31" t="s">
        <v>17</v>
      </c>
      <c r="E238" s="30" t="s">
        <v>153</v>
      </c>
      <c r="F238" s="31" t="s">
        <v>369</v>
      </c>
      <c r="G238" s="30" t="s">
        <v>100</v>
      </c>
      <c r="H238" s="60">
        <f t="shared" si="25"/>
        <v>0</v>
      </c>
      <c r="I238" s="60">
        <f t="shared" si="25"/>
        <v>0</v>
      </c>
      <c r="J238" s="60">
        <f t="shared" si="25"/>
        <v>0</v>
      </c>
      <c r="K238" s="69"/>
    </row>
    <row r="239" spans="1:11" s="4" customFormat="1" ht="45" customHeight="1" hidden="1">
      <c r="A239" s="28"/>
      <c r="B239" s="299" t="s">
        <v>154</v>
      </c>
      <c r="C239" s="31"/>
      <c r="D239" s="31" t="s">
        <v>17</v>
      </c>
      <c r="E239" s="30" t="s">
        <v>153</v>
      </c>
      <c r="F239" s="31" t="s">
        <v>369</v>
      </c>
      <c r="G239" s="30" t="s">
        <v>18</v>
      </c>
      <c r="H239" s="60">
        <v>0</v>
      </c>
      <c r="I239" s="60">
        <v>0</v>
      </c>
      <c r="J239" s="60">
        <v>0</v>
      </c>
      <c r="K239" s="69"/>
    </row>
    <row r="240" spans="1:11" s="4" customFormat="1" ht="45" customHeight="1">
      <c r="A240" s="259"/>
      <c r="B240" s="321" t="s">
        <v>150</v>
      </c>
      <c r="C240" s="262"/>
      <c r="D240" s="262" t="s">
        <v>17</v>
      </c>
      <c r="E240" s="261" t="s">
        <v>153</v>
      </c>
      <c r="F240" s="262" t="s">
        <v>473</v>
      </c>
      <c r="G240" s="261"/>
      <c r="H240" s="267">
        <f>H242</f>
        <v>484.74</v>
      </c>
      <c r="I240" s="267">
        <f>I242</f>
        <v>0</v>
      </c>
      <c r="J240" s="267">
        <f>J242</f>
        <v>0</v>
      </c>
      <c r="K240" s="69"/>
    </row>
    <row r="241" spans="1:11" s="4" customFormat="1" ht="30" customHeight="1">
      <c r="A241" s="28"/>
      <c r="B241" s="308" t="s">
        <v>67</v>
      </c>
      <c r="C241" s="31"/>
      <c r="D241" s="31" t="s">
        <v>17</v>
      </c>
      <c r="E241" s="30" t="s">
        <v>153</v>
      </c>
      <c r="F241" s="31" t="s">
        <v>473</v>
      </c>
      <c r="G241" s="30" t="s">
        <v>72</v>
      </c>
      <c r="H241" s="60">
        <f>H242</f>
        <v>484.74</v>
      </c>
      <c r="I241" s="60">
        <f>I242</f>
        <v>0</v>
      </c>
      <c r="J241" s="60">
        <f>J242</f>
        <v>0</v>
      </c>
      <c r="K241" s="69"/>
    </row>
    <row r="242" spans="1:11" s="4" customFormat="1" ht="15" customHeight="1">
      <c r="A242" s="28"/>
      <c r="B242" s="300" t="s">
        <v>68</v>
      </c>
      <c r="C242" s="31"/>
      <c r="D242" s="31" t="s">
        <v>17</v>
      </c>
      <c r="E242" s="30" t="s">
        <v>153</v>
      </c>
      <c r="F242" s="31" t="s">
        <v>473</v>
      </c>
      <c r="G242" s="30" t="s">
        <v>69</v>
      </c>
      <c r="H242" s="60">
        <f>484.74</f>
        <v>484.74</v>
      </c>
      <c r="I242" s="60">
        <v>0</v>
      </c>
      <c r="J242" s="60">
        <v>0</v>
      </c>
      <c r="K242" s="69"/>
    </row>
    <row r="243" spans="1:10" ht="30" customHeight="1">
      <c r="A243" s="256"/>
      <c r="B243" s="346" t="s">
        <v>157</v>
      </c>
      <c r="C243" s="147"/>
      <c r="D243" s="147" t="s">
        <v>17</v>
      </c>
      <c r="E243" s="148" t="s">
        <v>153</v>
      </c>
      <c r="F243" s="147" t="s">
        <v>158</v>
      </c>
      <c r="G243" s="148"/>
      <c r="H243" s="253">
        <f>H244</f>
        <v>200</v>
      </c>
      <c r="I243" s="253">
        <f>I244</f>
        <v>400</v>
      </c>
      <c r="J243" s="253">
        <f>J244</f>
        <v>400</v>
      </c>
    </row>
    <row r="244" spans="1:11" ht="15" customHeight="1">
      <c r="A244" s="236"/>
      <c r="B244" s="344" t="s">
        <v>159</v>
      </c>
      <c r="C244" s="238"/>
      <c r="D244" s="238" t="s">
        <v>17</v>
      </c>
      <c r="E244" s="241" t="s">
        <v>153</v>
      </c>
      <c r="F244" s="238" t="s">
        <v>160</v>
      </c>
      <c r="G244" s="241" t="s">
        <v>38</v>
      </c>
      <c r="H244" s="239">
        <f>H245+H250+H253+H256</f>
        <v>200</v>
      </c>
      <c r="I244" s="239">
        <f>I245+I250+I253+I256</f>
        <v>400</v>
      </c>
      <c r="J244" s="239">
        <f>J245+J250+J253+J256</f>
        <v>400</v>
      </c>
      <c r="K244" s="68"/>
    </row>
    <row r="245" spans="1:11" ht="30" customHeight="1" hidden="1">
      <c r="A245" s="264"/>
      <c r="B245" s="317" t="s">
        <v>161</v>
      </c>
      <c r="C245" s="262"/>
      <c r="D245" s="262" t="s">
        <v>17</v>
      </c>
      <c r="E245" s="261" t="s">
        <v>153</v>
      </c>
      <c r="F245" s="262" t="s">
        <v>19</v>
      </c>
      <c r="G245" s="261"/>
      <c r="H245" s="263">
        <f>H247+H249</f>
        <v>0</v>
      </c>
      <c r="I245" s="263">
        <f>I247+I249</f>
        <v>0</v>
      </c>
      <c r="J245" s="263">
        <f>J247+J249</f>
        <v>0</v>
      </c>
      <c r="K245" s="68"/>
    </row>
    <row r="246" spans="1:11" ht="30" customHeight="1" hidden="1">
      <c r="A246" s="43"/>
      <c r="B246" s="297" t="s">
        <v>59</v>
      </c>
      <c r="C246" s="31"/>
      <c r="D246" s="31" t="s">
        <v>17</v>
      </c>
      <c r="E246" s="30" t="s">
        <v>153</v>
      </c>
      <c r="F246" s="31" t="s">
        <v>162</v>
      </c>
      <c r="G246" s="30" t="s">
        <v>78</v>
      </c>
      <c r="H246" s="59">
        <f>H247</f>
        <v>0</v>
      </c>
      <c r="I246" s="59">
        <f>I247</f>
        <v>0</v>
      </c>
      <c r="J246" s="59">
        <f>J247</f>
        <v>0</v>
      </c>
      <c r="K246" s="68"/>
    </row>
    <row r="247" spans="1:11" ht="30" customHeight="1" hidden="1">
      <c r="A247" s="43"/>
      <c r="B247" s="302" t="s">
        <v>60</v>
      </c>
      <c r="C247" s="31"/>
      <c r="D247" s="31" t="s">
        <v>17</v>
      </c>
      <c r="E247" s="30" t="s">
        <v>153</v>
      </c>
      <c r="F247" s="31" t="s">
        <v>162</v>
      </c>
      <c r="G247" s="30" t="s">
        <v>61</v>
      </c>
      <c r="H247" s="59">
        <v>0</v>
      </c>
      <c r="I247" s="59">
        <v>0</v>
      </c>
      <c r="J247" s="59">
        <v>0</v>
      </c>
      <c r="K247" s="68"/>
    </row>
    <row r="248" spans="1:11" ht="30" customHeight="1" hidden="1">
      <c r="A248" s="43"/>
      <c r="B248" s="308" t="s">
        <v>67</v>
      </c>
      <c r="C248" s="31"/>
      <c r="D248" s="31" t="s">
        <v>17</v>
      </c>
      <c r="E248" s="30" t="s">
        <v>153</v>
      </c>
      <c r="F248" s="31" t="s">
        <v>162</v>
      </c>
      <c r="G248" s="30" t="s">
        <v>72</v>
      </c>
      <c r="H248" s="59">
        <f>H249</f>
        <v>0</v>
      </c>
      <c r="I248" s="59">
        <f>I249</f>
        <v>0</v>
      </c>
      <c r="J248" s="59">
        <f>J249</f>
        <v>0</v>
      </c>
      <c r="K248" s="68"/>
    </row>
    <row r="249" spans="1:11" ht="15" customHeight="1" hidden="1">
      <c r="A249" s="43"/>
      <c r="B249" s="300" t="s">
        <v>68</v>
      </c>
      <c r="C249" s="31"/>
      <c r="D249" s="31" t="s">
        <v>17</v>
      </c>
      <c r="E249" s="30" t="s">
        <v>153</v>
      </c>
      <c r="F249" s="31" t="s">
        <v>162</v>
      </c>
      <c r="G249" s="30" t="s">
        <v>69</v>
      </c>
      <c r="H249" s="59">
        <v>0</v>
      </c>
      <c r="I249" s="59">
        <v>0</v>
      </c>
      <c r="J249" s="59">
        <v>0</v>
      </c>
      <c r="K249" s="68"/>
    </row>
    <row r="250" spans="1:11" ht="45" customHeight="1">
      <c r="A250" s="259"/>
      <c r="B250" s="317" t="s">
        <v>163</v>
      </c>
      <c r="C250" s="262"/>
      <c r="D250" s="262" t="s">
        <v>17</v>
      </c>
      <c r="E250" s="261" t="s">
        <v>153</v>
      </c>
      <c r="F250" s="262" t="s">
        <v>164</v>
      </c>
      <c r="G250" s="261"/>
      <c r="H250" s="263">
        <f>H252</f>
        <v>200</v>
      </c>
      <c r="I250" s="263">
        <f>I252</f>
        <v>400</v>
      </c>
      <c r="J250" s="263">
        <f>J252</f>
        <v>400</v>
      </c>
      <c r="K250" s="68"/>
    </row>
    <row r="251" spans="1:11" ht="30" customHeight="1">
      <c r="A251" s="28"/>
      <c r="B251" s="347" t="s">
        <v>59</v>
      </c>
      <c r="C251" s="31"/>
      <c r="D251" s="31" t="s">
        <v>17</v>
      </c>
      <c r="E251" s="30" t="s">
        <v>153</v>
      </c>
      <c r="F251" s="31" t="s">
        <v>164</v>
      </c>
      <c r="G251" s="30" t="s">
        <v>78</v>
      </c>
      <c r="H251" s="59">
        <f>H252</f>
        <v>200</v>
      </c>
      <c r="I251" s="59">
        <f>I252</f>
        <v>400</v>
      </c>
      <c r="J251" s="59">
        <f>J252</f>
        <v>400</v>
      </c>
      <c r="K251" s="68"/>
    </row>
    <row r="252" spans="1:11" ht="30" customHeight="1">
      <c r="A252" s="28"/>
      <c r="B252" s="297" t="s">
        <v>60</v>
      </c>
      <c r="C252" s="31"/>
      <c r="D252" s="31" t="s">
        <v>17</v>
      </c>
      <c r="E252" s="30" t="s">
        <v>153</v>
      </c>
      <c r="F252" s="31" t="s">
        <v>164</v>
      </c>
      <c r="G252" s="30" t="s">
        <v>61</v>
      </c>
      <c r="H252" s="439">
        <f>200+200-100-100</f>
        <v>200</v>
      </c>
      <c r="I252" s="439">
        <f>200+200</f>
        <v>400</v>
      </c>
      <c r="J252" s="439">
        <f>200+200</f>
        <v>400</v>
      </c>
      <c r="K252" s="68"/>
    </row>
    <row r="253" spans="1:10" ht="30" customHeight="1" hidden="1">
      <c r="A253" s="264"/>
      <c r="B253" s="317" t="s">
        <v>494</v>
      </c>
      <c r="C253" s="262"/>
      <c r="D253" s="262" t="s">
        <v>17</v>
      </c>
      <c r="E253" s="261" t="s">
        <v>153</v>
      </c>
      <c r="F253" s="262" t="s">
        <v>370</v>
      </c>
      <c r="G253" s="261"/>
      <c r="H253" s="263">
        <f aca="true" t="shared" si="26" ref="H253:J254">H254</f>
        <v>0</v>
      </c>
      <c r="I253" s="263">
        <f t="shared" si="26"/>
        <v>0</v>
      </c>
      <c r="J253" s="263">
        <f t="shared" si="26"/>
        <v>0</v>
      </c>
    </row>
    <row r="254" spans="1:10" ht="30" customHeight="1" hidden="1">
      <c r="A254" s="43"/>
      <c r="B254" s="299" t="s">
        <v>67</v>
      </c>
      <c r="C254" s="31"/>
      <c r="D254" s="31" t="s">
        <v>17</v>
      </c>
      <c r="E254" s="30" t="s">
        <v>153</v>
      </c>
      <c r="F254" s="31" t="s">
        <v>370</v>
      </c>
      <c r="G254" s="30" t="s">
        <v>72</v>
      </c>
      <c r="H254" s="59">
        <f t="shared" si="26"/>
        <v>0</v>
      </c>
      <c r="I254" s="59">
        <f t="shared" si="26"/>
        <v>0</v>
      </c>
      <c r="J254" s="59">
        <f t="shared" si="26"/>
        <v>0</v>
      </c>
    </row>
    <row r="255" spans="1:10" ht="15" customHeight="1" hidden="1">
      <c r="A255" s="43"/>
      <c r="B255" s="299" t="s">
        <v>68</v>
      </c>
      <c r="C255" s="31"/>
      <c r="D255" s="31" t="s">
        <v>17</v>
      </c>
      <c r="E255" s="30" t="s">
        <v>153</v>
      </c>
      <c r="F255" s="31" t="s">
        <v>370</v>
      </c>
      <c r="G255" s="30" t="s">
        <v>69</v>
      </c>
      <c r="H255" s="59">
        <v>0</v>
      </c>
      <c r="I255" s="59">
        <v>0</v>
      </c>
      <c r="J255" s="59">
        <v>0</v>
      </c>
    </row>
    <row r="256" spans="1:10" ht="45" customHeight="1" hidden="1">
      <c r="A256" s="264"/>
      <c r="B256" s="317" t="s">
        <v>372</v>
      </c>
      <c r="C256" s="262"/>
      <c r="D256" s="262" t="s">
        <v>17</v>
      </c>
      <c r="E256" s="261" t="s">
        <v>153</v>
      </c>
      <c r="F256" s="262" t="s">
        <v>371</v>
      </c>
      <c r="G256" s="261"/>
      <c r="H256" s="263">
        <f aca="true" t="shared" si="27" ref="H256:J257">H257</f>
        <v>0</v>
      </c>
      <c r="I256" s="263">
        <f t="shared" si="27"/>
        <v>0</v>
      </c>
      <c r="J256" s="263">
        <f t="shared" si="27"/>
        <v>0</v>
      </c>
    </row>
    <row r="257" spans="1:10" ht="30" customHeight="1" hidden="1">
      <c r="A257" s="43"/>
      <c r="B257" s="304" t="s">
        <v>59</v>
      </c>
      <c r="C257" s="31"/>
      <c r="D257" s="31" t="s">
        <v>17</v>
      </c>
      <c r="E257" s="30" t="s">
        <v>153</v>
      </c>
      <c r="F257" s="31" t="s">
        <v>371</v>
      </c>
      <c r="G257" s="30" t="s">
        <v>78</v>
      </c>
      <c r="H257" s="59">
        <f t="shared" si="27"/>
        <v>0</v>
      </c>
      <c r="I257" s="59">
        <f t="shared" si="27"/>
        <v>0</v>
      </c>
      <c r="J257" s="59">
        <f t="shared" si="27"/>
        <v>0</v>
      </c>
    </row>
    <row r="258" spans="1:10" ht="30" customHeight="1" hidden="1">
      <c r="A258" s="43"/>
      <c r="B258" s="297" t="s">
        <v>60</v>
      </c>
      <c r="C258" s="31"/>
      <c r="D258" s="31" t="s">
        <v>17</v>
      </c>
      <c r="E258" s="30" t="s">
        <v>153</v>
      </c>
      <c r="F258" s="31" t="s">
        <v>371</v>
      </c>
      <c r="G258" s="30" t="s">
        <v>61</v>
      </c>
      <c r="H258" s="59">
        <v>0</v>
      </c>
      <c r="I258" s="59">
        <v>0</v>
      </c>
      <c r="J258" s="59">
        <v>0</v>
      </c>
    </row>
    <row r="259" spans="1:10" ht="30" customHeight="1">
      <c r="A259" s="256"/>
      <c r="B259" s="346" t="s">
        <v>395</v>
      </c>
      <c r="C259" s="147"/>
      <c r="D259" s="147" t="s">
        <v>17</v>
      </c>
      <c r="E259" s="148" t="s">
        <v>153</v>
      </c>
      <c r="F259" s="147" t="s">
        <v>400</v>
      </c>
      <c r="G259" s="148"/>
      <c r="H259" s="257">
        <f aca="true" t="shared" si="28" ref="H259:J262">H260</f>
        <v>200</v>
      </c>
      <c r="I259" s="257">
        <f t="shared" si="28"/>
        <v>400</v>
      </c>
      <c r="J259" s="257">
        <f t="shared" si="28"/>
        <v>400</v>
      </c>
    </row>
    <row r="260" spans="1:10" ht="15" customHeight="1">
      <c r="A260" s="236"/>
      <c r="B260" s="344" t="s">
        <v>396</v>
      </c>
      <c r="C260" s="238"/>
      <c r="D260" s="238" t="s">
        <v>17</v>
      </c>
      <c r="E260" s="241" t="s">
        <v>153</v>
      </c>
      <c r="F260" s="238" t="s">
        <v>399</v>
      </c>
      <c r="G260" s="241" t="s">
        <v>38</v>
      </c>
      <c r="H260" s="246">
        <f t="shared" si="28"/>
        <v>200</v>
      </c>
      <c r="I260" s="246">
        <f t="shared" si="28"/>
        <v>400</v>
      </c>
      <c r="J260" s="246">
        <f t="shared" si="28"/>
        <v>400</v>
      </c>
    </row>
    <row r="261" spans="1:10" ht="30" customHeight="1">
      <c r="A261" s="264"/>
      <c r="B261" s="317" t="s">
        <v>401</v>
      </c>
      <c r="C261" s="262"/>
      <c r="D261" s="262" t="s">
        <v>17</v>
      </c>
      <c r="E261" s="261" t="s">
        <v>153</v>
      </c>
      <c r="F261" s="262" t="s">
        <v>398</v>
      </c>
      <c r="G261" s="261"/>
      <c r="H261" s="267">
        <f t="shared" si="28"/>
        <v>200</v>
      </c>
      <c r="I261" s="267">
        <f t="shared" si="28"/>
        <v>400</v>
      </c>
      <c r="J261" s="267">
        <f t="shared" si="28"/>
        <v>400</v>
      </c>
    </row>
    <row r="262" spans="1:10" ht="30" customHeight="1">
      <c r="A262" s="43"/>
      <c r="B262" s="297" t="s">
        <v>59</v>
      </c>
      <c r="C262" s="31"/>
      <c r="D262" s="31" t="s">
        <v>17</v>
      </c>
      <c r="E262" s="30" t="s">
        <v>153</v>
      </c>
      <c r="F262" s="31" t="s">
        <v>398</v>
      </c>
      <c r="G262" s="30" t="s">
        <v>78</v>
      </c>
      <c r="H262" s="60">
        <f t="shared" si="28"/>
        <v>200</v>
      </c>
      <c r="I262" s="60">
        <f t="shared" si="28"/>
        <v>400</v>
      </c>
      <c r="J262" s="60">
        <f t="shared" si="28"/>
        <v>400</v>
      </c>
    </row>
    <row r="263" spans="1:10" ht="30" customHeight="1">
      <c r="A263" s="43"/>
      <c r="B263" s="302" t="s">
        <v>60</v>
      </c>
      <c r="C263" s="31"/>
      <c r="D263" s="31" t="s">
        <v>17</v>
      </c>
      <c r="E263" s="30" t="s">
        <v>153</v>
      </c>
      <c r="F263" s="31" t="s">
        <v>398</v>
      </c>
      <c r="G263" s="30" t="s">
        <v>61</v>
      </c>
      <c r="H263" s="439">
        <f>200+200-100-100</f>
        <v>200</v>
      </c>
      <c r="I263" s="439">
        <f>200+200</f>
        <v>400</v>
      </c>
      <c r="J263" s="439">
        <f>200+200</f>
        <v>400</v>
      </c>
    </row>
    <row r="264" spans="1:10" ht="45" customHeight="1" hidden="1">
      <c r="A264" s="222"/>
      <c r="B264" s="341" t="s">
        <v>700</v>
      </c>
      <c r="C264" s="209"/>
      <c r="D264" s="209" t="s">
        <v>17</v>
      </c>
      <c r="E264" s="216" t="s">
        <v>153</v>
      </c>
      <c r="F264" s="209" t="s">
        <v>197</v>
      </c>
      <c r="G264" s="216" t="s">
        <v>38</v>
      </c>
      <c r="H264" s="210">
        <f aca="true" t="shared" si="29" ref="H264:J265">H265</f>
        <v>0</v>
      </c>
      <c r="I264" s="210">
        <f t="shared" si="29"/>
        <v>0</v>
      </c>
      <c r="J264" s="210">
        <f t="shared" si="29"/>
        <v>0</v>
      </c>
    </row>
    <row r="265" spans="1:11" ht="15" customHeight="1" hidden="1">
      <c r="A265" s="236"/>
      <c r="B265" s="344" t="s">
        <v>198</v>
      </c>
      <c r="C265" s="238"/>
      <c r="D265" s="238" t="s">
        <v>17</v>
      </c>
      <c r="E265" s="241" t="s">
        <v>153</v>
      </c>
      <c r="F265" s="238" t="s">
        <v>199</v>
      </c>
      <c r="G265" s="241" t="s">
        <v>38</v>
      </c>
      <c r="H265" s="239">
        <f t="shared" si="29"/>
        <v>0</v>
      </c>
      <c r="I265" s="239">
        <f t="shared" si="29"/>
        <v>0</v>
      </c>
      <c r="J265" s="239">
        <f t="shared" si="29"/>
        <v>0</v>
      </c>
      <c r="K265" s="68"/>
    </row>
    <row r="266" spans="1:10" ht="30" customHeight="1" hidden="1">
      <c r="A266" s="259"/>
      <c r="B266" s="317" t="s">
        <v>200</v>
      </c>
      <c r="C266" s="262"/>
      <c r="D266" s="262" t="s">
        <v>17</v>
      </c>
      <c r="E266" s="261" t="s">
        <v>153</v>
      </c>
      <c r="F266" s="268" t="s">
        <v>201</v>
      </c>
      <c r="G266" s="261"/>
      <c r="H266" s="267">
        <f>H268+H270</f>
        <v>0</v>
      </c>
      <c r="I266" s="267">
        <f>I268+I270</f>
        <v>0</v>
      </c>
      <c r="J266" s="267">
        <f>J268+J270</f>
        <v>0</v>
      </c>
    </row>
    <row r="267" spans="1:10" ht="30" customHeight="1" hidden="1">
      <c r="A267" s="28"/>
      <c r="B267" s="347" t="s">
        <v>59</v>
      </c>
      <c r="C267" s="31"/>
      <c r="D267" s="31" t="s">
        <v>17</v>
      </c>
      <c r="E267" s="30" t="s">
        <v>153</v>
      </c>
      <c r="F267" s="33" t="s">
        <v>201</v>
      </c>
      <c r="G267" s="30" t="s">
        <v>78</v>
      </c>
      <c r="H267" s="60">
        <f>H268</f>
        <v>0</v>
      </c>
      <c r="I267" s="60">
        <f>I268</f>
        <v>0</v>
      </c>
      <c r="J267" s="60">
        <f>J268</f>
        <v>0</v>
      </c>
    </row>
    <row r="268" spans="1:10" ht="30" customHeight="1" hidden="1">
      <c r="A268" s="28"/>
      <c r="B268" s="297" t="s">
        <v>60</v>
      </c>
      <c r="C268" s="31"/>
      <c r="D268" s="31" t="s">
        <v>17</v>
      </c>
      <c r="E268" s="30" t="s">
        <v>153</v>
      </c>
      <c r="F268" s="33" t="s">
        <v>201</v>
      </c>
      <c r="G268" s="30" t="s">
        <v>61</v>
      </c>
      <c r="H268" s="60">
        <v>0</v>
      </c>
      <c r="I268" s="60">
        <v>0</v>
      </c>
      <c r="J268" s="60">
        <v>0</v>
      </c>
    </row>
    <row r="269" spans="1:10" ht="15" customHeight="1" hidden="1">
      <c r="A269" s="28"/>
      <c r="B269" s="297" t="s">
        <v>99</v>
      </c>
      <c r="C269" s="31"/>
      <c r="D269" s="31" t="s">
        <v>17</v>
      </c>
      <c r="E269" s="30" t="s">
        <v>153</v>
      </c>
      <c r="F269" s="33" t="s">
        <v>201</v>
      </c>
      <c r="G269" s="30" t="s">
        <v>100</v>
      </c>
      <c r="H269" s="60">
        <f>H270</f>
        <v>0</v>
      </c>
      <c r="I269" s="60">
        <f>I270</f>
        <v>0</v>
      </c>
      <c r="J269" s="60">
        <f>J270</f>
        <v>0</v>
      </c>
    </row>
    <row r="270" spans="1:10" ht="15" customHeight="1" hidden="1">
      <c r="A270" s="28"/>
      <c r="B270" s="297" t="s">
        <v>253</v>
      </c>
      <c r="C270" s="31"/>
      <c r="D270" s="31" t="s">
        <v>17</v>
      </c>
      <c r="E270" s="30" t="s">
        <v>153</v>
      </c>
      <c r="F270" s="33" t="s">
        <v>201</v>
      </c>
      <c r="G270" s="30" t="s">
        <v>254</v>
      </c>
      <c r="H270" s="60">
        <v>0</v>
      </c>
      <c r="I270" s="60">
        <v>0</v>
      </c>
      <c r="J270" s="60">
        <v>0</v>
      </c>
    </row>
    <row r="271" spans="1:10" ht="45" customHeight="1">
      <c r="A271" s="212"/>
      <c r="B271" s="338" t="s">
        <v>476</v>
      </c>
      <c r="C271" s="223"/>
      <c r="D271" s="223" t="s">
        <v>17</v>
      </c>
      <c r="E271" s="213" t="s">
        <v>153</v>
      </c>
      <c r="F271" s="213" t="s">
        <v>261</v>
      </c>
      <c r="G271" s="204"/>
      <c r="H271" s="206">
        <f aca="true" t="shared" si="30" ref="H271:J273">H272</f>
        <v>1020</v>
      </c>
      <c r="I271" s="206">
        <f t="shared" si="30"/>
        <v>1020</v>
      </c>
      <c r="J271" s="206">
        <f t="shared" si="30"/>
        <v>1020</v>
      </c>
    </row>
    <row r="272" spans="1:10" ht="15" customHeight="1">
      <c r="A272" s="28"/>
      <c r="B272" s="297" t="s">
        <v>213</v>
      </c>
      <c r="C272" s="34"/>
      <c r="D272" s="31" t="s">
        <v>17</v>
      </c>
      <c r="E272" s="30" t="s">
        <v>153</v>
      </c>
      <c r="F272" s="34" t="s">
        <v>262</v>
      </c>
      <c r="G272" s="26"/>
      <c r="H272" s="59">
        <f t="shared" si="30"/>
        <v>1020</v>
      </c>
      <c r="I272" s="59">
        <f t="shared" si="30"/>
        <v>1020</v>
      </c>
      <c r="J272" s="59">
        <f t="shared" si="30"/>
        <v>1020</v>
      </c>
    </row>
    <row r="273" spans="1:10" ht="15" customHeight="1">
      <c r="A273" s="28"/>
      <c r="B273" s="297" t="s">
        <v>213</v>
      </c>
      <c r="C273" s="34"/>
      <c r="D273" s="31" t="s">
        <v>17</v>
      </c>
      <c r="E273" s="30" t="s">
        <v>153</v>
      </c>
      <c r="F273" s="34" t="s">
        <v>263</v>
      </c>
      <c r="G273" s="26"/>
      <c r="H273" s="59">
        <f t="shared" si="30"/>
        <v>1020</v>
      </c>
      <c r="I273" s="59">
        <f t="shared" si="30"/>
        <v>1020</v>
      </c>
      <c r="J273" s="59">
        <f t="shared" si="30"/>
        <v>1020</v>
      </c>
    </row>
    <row r="274" spans="1:10" ht="45" customHeight="1">
      <c r="A274" s="259"/>
      <c r="B274" s="317" t="s">
        <v>281</v>
      </c>
      <c r="C274" s="262"/>
      <c r="D274" s="262" t="s">
        <v>17</v>
      </c>
      <c r="E274" s="261" t="s">
        <v>153</v>
      </c>
      <c r="F274" s="262" t="s">
        <v>280</v>
      </c>
      <c r="G274" s="261"/>
      <c r="H274" s="263">
        <f>H275+H277</f>
        <v>1020</v>
      </c>
      <c r="I274" s="263">
        <f>I275+I277</f>
        <v>1020</v>
      </c>
      <c r="J274" s="263">
        <f>J275+J277</f>
        <v>1020</v>
      </c>
    </row>
    <row r="275" spans="1:10" ht="30" customHeight="1">
      <c r="A275" s="28"/>
      <c r="B275" s="347" t="s">
        <v>59</v>
      </c>
      <c r="C275" s="31"/>
      <c r="D275" s="31" t="s">
        <v>17</v>
      </c>
      <c r="E275" s="30" t="s">
        <v>153</v>
      </c>
      <c r="F275" s="31" t="s">
        <v>280</v>
      </c>
      <c r="G275" s="30" t="s">
        <v>78</v>
      </c>
      <c r="H275" s="59">
        <f>H276</f>
        <v>1020</v>
      </c>
      <c r="I275" s="59">
        <f>I276</f>
        <v>1020</v>
      </c>
      <c r="J275" s="59">
        <f>J276</f>
        <v>1020</v>
      </c>
    </row>
    <row r="276" spans="1:10" ht="30" customHeight="1">
      <c r="A276" s="28"/>
      <c r="B276" s="297" t="s">
        <v>60</v>
      </c>
      <c r="C276" s="31"/>
      <c r="D276" s="31" t="s">
        <v>17</v>
      </c>
      <c r="E276" s="30" t="s">
        <v>153</v>
      </c>
      <c r="F276" s="31" t="s">
        <v>280</v>
      </c>
      <c r="G276" s="34" t="s">
        <v>61</v>
      </c>
      <c r="H276" s="60">
        <f>450+570</f>
        <v>1020</v>
      </c>
      <c r="I276" s="60">
        <f>450+570</f>
        <v>1020</v>
      </c>
      <c r="J276" s="60">
        <f>450+570</f>
        <v>1020</v>
      </c>
    </row>
    <row r="277" spans="1:10" ht="15" customHeight="1" hidden="1">
      <c r="A277" s="28"/>
      <c r="B277" s="299" t="s">
        <v>99</v>
      </c>
      <c r="C277" s="31"/>
      <c r="D277" s="31" t="s">
        <v>17</v>
      </c>
      <c r="E277" s="30" t="s">
        <v>153</v>
      </c>
      <c r="F277" s="31" t="s">
        <v>280</v>
      </c>
      <c r="G277" s="34" t="s">
        <v>100</v>
      </c>
      <c r="H277" s="60">
        <f>H278</f>
        <v>0</v>
      </c>
      <c r="I277" s="60">
        <f>I278</f>
        <v>0</v>
      </c>
      <c r="J277" s="60">
        <f>J278</f>
        <v>0</v>
      </c>
    </row>
    <row r="278" spans="1:10" ht="15" customHeight="1" hidden="1">
      <c r="A278" s="28"/>
      <c r="B278" s="297" t="s">
        <v>253</v>
      </c>
      <c r="C278" s="31"/>
      <c r="D278" s="31" t="s">
        <v>17</v>
      </c>
      <c r="E278" s="30" t="s">
        <v>153</v>
      </c>
      <c r="F278" s="31" t="s">
        <v>280</v>
      </c>
      <c r="G278" s="34" t="s">
        <v>254</v>
      </c>
      <c r="H278" s="60">
        <v>0</v>
      </c>
      <c r="I278" s="60">
        <v>0</v>
      </c>
      <c r="J278" s="60">
        <v>0</v>
      </c>
    </row>
    <row r="279" spans="1:10" s="5" customFormat="1" ht="15" customHeight="1">
      <c r="A279" s="22"/>
      <c r="B279" s="333" t="s">
        <v>143</v>
      </c>
      <c r="C279" s="24"/>
      <c r="D279" s="24" t="s">
        <v>17</v>
      </c>
      <c r="E279" s="23" t="s">
        <v>144</v>
      </c>
      <c r="F279" s="24"/>
      <c r="G279" s="23"/>
      <c r="H279" s="57">
        <f>H280+H285+H290+H299+H304+H309+H317+H335</f>
        <v>25255</v>
      </c>
      <c r="I279" s="57">
        <f>I280+I285+I290+I299+I304+I309+I317+I335</f>
        <v>13874</v>
      </c>
      <c r="J279" s="57">
        <f>J280+J285+J290+J299+J304+J309+J317+J335</f>
        <v>12089</v>
      </c>
    </row>
    <row r="280" spans="1:10" s="5" customFormat="1" ht="45" customHeight="1">
      <c r="A280" s="218"/>
      <c r="B280" s="335" t="s">
        <v>440</v>
      </c>
      <c r="C280" s="216"/>
      <c r="D280" s="216" t="s">
        <v>17</v>
      </c>
      <c r="E280" s="216" t="s">
        <v>144</v>
      </c>
      <c r="F280" s="216" t="s">
        <v>128</v>
      </c>
      <c r="G280" s="216"/>
      <c r="H280" s="210">
        <f aca="true" t="shared" si="31" ref="H280:J281">H281</f>
        <v>6900</v>
      </c>
      <c r="I280" s="210">
        <f t="shared" si="31"/>
        <v>0</v>
      </c>
      <c r="J280" s="210">
        <f t="shared" si="31"/>
        <v>0</v>
      </c>
    </row>
    <row r="281" spans="1:10" s="5" customFormat="1" ht="75" customHeight="1">
      <c r="A281" s="245"/>
      <c r="B281" s="336" t="s">
        <v>129</v>
      </c>
      <c r="C281" s="241"/>
      <c r="D281" s="241" t="s">
        <v>17</v>
      </c>
      <c r="E281" s="241" t="s">
        <v>144</v>
      </c>
      <c r="F281" s="241" t="s">
        <v>130</v>
      </c>
      <c r="G281" s="241"/>
      <c r="H281" s="246">
        <f>H282</f>
        <v>6900</v>
      </c>
      <c r="I281" s="246">
        <f t="shared" si="31"/>
        <v>0</v>
      </c>
      <c r="J281" s="246">
        <f t="shared" si="31"/>
        <v>0</v>
      </c>
    </row>
    <row r="282" spans="1:10" s="5" customFormat="1" ht="30" customHeight="1">
      <c r="A282" s="259"/>
      <c r="B282" s="317" t="s">
        <v>131</v>
      </c>
      <c r="C282" s="261"/>
      <c r="D282" s="261" t="s">
        <v>17</v>
      </c>
      <c r="E282" s="261" t="s">
        <v>144</v>
      </c>
      <c r="F282" s="261" t="s">
        <v>132</v>
      </c>
      <c r="G282" s="261"/>
      <c r="H282" s="267">
        <f>H283</f>
        <v>6900</v>
      </c>
      <c r="I282" s="267">
        <f>I283</f>
        <v>0</v>
      </c>
      <c r="J282" s="267">
        <f>J283</f>
        <v>0</v>
      </c>
    </row>
    <row r="283" spans="1:10" s="5" customFormat="1" ht="30" customHeight="1">
      <c r="A283" s="28"/>
      <c r="B283" s="297" t="s">
        <v>59</v>
      </c>
      <c r="C283" s="30"/>
      <c r="D283" s="30" t="s">
        <v>17</v>
      </c>
      <c r="E283" s="30" t="s">
        <v>144</v>
      </c>
      <c r="F283" s="30" t="s">
        <v>132</v>
      </c>
      <c r="G283" s="30" t="s">
        <v>78</v>
      </c>
      <c r="H283" s="60">
        <f>H284</f>
        <v>6900</v>
      </c>
      <c r="I283" s="60">
        <f>I284</f>
        <v>0</v>
      </c>
      <c r="J283" s="60">
        <f>J284</f>
        <v>0</v>
      </c>
    </row>
    <row r="284" spans="1:10" s="5" customFormat="1" ht="30" customHeight="1">
      <c r="A284" s="28"/>
      <c r="B284" s="297" t="s">
        <v>60</v>
      </c>
      <c r="C284" s="30"/>
      <c r="D284" s="30" t="s">
        <v>17</v>
      </c>
      <c r="E284" s="30" t="s">
        <v>144</v>
      </c>
      <c r="F284" s="30" t="s">
        <v>132</v>
      </c>
      <c r="G284" s="30" t="s">
        <v>61</v>
      </c>
      <c r="H284" s="60">
        <f>380+100+500+800+8500-380-300-400-2300</f>
        <v>6900</v>
      </c>
      <c r="I284" s="60">
        <v>0</v>
      </c>
      <c r="J284" s="60">
        <v>0</v>
      </c>
    </row>
    <row r="285" spans="1:10" s="6" customFormat="1" ht="75" customHeight="1">
      <c r="A285" s="207"/>
      <c r="B285" s="341" t="s">
        <v>699</v>
      </c>
      <c r="C285" s="209"/>
      <c r="D285" s="209" t="s">
        <v>17</v>
      </c>
      <c r="E285" s="216" t="s">
        <v>144</v>
      </c>
      <c r="F285" s="209" t="s">
        <v>139</v>
      </c>
      <c r="G285" s="216" t="s">
        <v>38</v>
      </c>
      <c r="H285" s="210">
        <f aca="true" t="shared" si="32" ref="H285:J286">H286</f>
        <v>100</v>
      </c>
      <c r="I285" s="210">
        <f t="shared" si="32"/>
        <v>800</v>
      </c>
      <c r="J285" s="210">
        <f t="shared" si="32"/>
        <v>800</v>
      </c>
    </row>
    <row r="286" spans="1:10" s="6" customFormat="1" ht="45" customHeight="1">
      <c r="A286" s="236"/>
      <c r="B286" s="344" t="s">
        <v>140</v>
      </c>
      <c r="C286" s="238"/>
      <c r="D286" s="238" t="s">
        <v>17</v>
      </c>
      <c r="E286" s="241" t="s">
        <v>144</v>
      </c>
      <c r="F286" s="238" t="s">
        <v>141</v>
      </c>
      <c r="G286" s="241" t="s">
        <v>38</v>
      </c>
      <c r="H286" s="239">
        <f t="shared" si="32"/>
        <v>100</v>
      </c>
      <c r="I286" s="239">
        <f t="shared" si="32"/>
        <v>800</v>
      </c>
      <c r="J286" s="239">
        <f t="shared" si="32"/>
        <v>800</v>
      </c>
    </row>
    <row r="287" spans="1:10" s="6" customFormat="1" ht="15" customHeight="1">
      <c r="A287" s="264"/>
      <c r="B287" s="321" t="s">
        <v>288</v>
      </c>
      <c r="C287" s="262"/>
      <c r="D287" s="262" t="s">
        <v>17</v>
      </c>
      <c r="E287" s="261" t="s">
        <v>144</v>
      </c>
      <c r="F287" s="262" t="s">
        <v>142</v>
      </c>
      <c r="G287" s="261"/>
      <c r="H287" s="267">
        <f>H289</f>
        <v>100</v>
      </c>
      <c r="I287" s="267">
        <f>I289</f>
        <v>800</v>
      </c>
      <c r="J287" s="267">
        <f>J289</f>
        <v>800</v>
      </c>
    </row>
    <row r="288" spans="1:10" s="6" customFormat="1" ht="30" customHeight="1">
      <c r="A288" s="42"/>
      <c r="B288" s="302" t="s">
        <v>59</v>
      </c>
      <c r="C288" s="31"/>
      <c r="D288" s="31" t="s">
        <v>17</v>
      </c>
      <c r="E288" s="30" t="s">
        <v>144</v>
      </c>
      <c r="F288" s="33" t="s">
        <v>142</v>
      </c>
      <c r="G288" s="30" t="s">
        <v>78</v>
      </c>
      <c r="H288" s="60">
        <f>H289</f>
        <v>100</v>
      </c>
      <c r="I288" s="60">
        <f>I289</f>
        <v>800</v>
      </c>
      <c r="J288" s="60">
        <f>J289</f>
        <v>800</v>
      </c>
    </row>
    <row r="289" spans="1:10" s="6" customFormat="1" ht="30" customHeight="1">
      <c r="A289" s="42"/>
      <c r="B289" s="297" t="s">
        <v>60</v>
      </c>
      <c r="C289" s="31"/>
      <c r="D289" s="31" t="s">
        <v>17</v>
      </c>
      <c r="E289" s="30" t="s">
        <v>144</v>
      </c>
      <c r="F289" s="33" t="s">
        <v>142</v>
      </c>
      <c r="G289" s="30" t="s">
        <v>61</v>
      </c>
      <c r="H289" s="60">
        <f>100+600+100-100-600</f>
        <v>100</v>
      </c>
      <c r="I289" s="60">
        <f>100+600+100</f>
        <v>800</v>
      </c>
      <c r="J289" s="60">
        <f>100+600+100</f>
        <v>800</v>
      </c>
    </row>
    <row r="290" spans="1:10" ht="90" customHeight="1">
      <c r="A290" s="207"/>
      <c r="B290" s="341" t="s">
        <v>472</v>
      </c>
      <c r="C290" s="209"/>
      <c r="D290" s="209" t="s">
        <v>17</v>
      </c>
      <c r="E290" s="216" t="s">
        <v>144</v>
      </c>
      <c r="F290" s="209" t="s">
        <v>145</v>
      </c>
      <c r="G290" s="216" t="s">
        <v>38</v>
      </c>
      <c r="H290" s="210">
        <f aca="true" t="shared" si="33" ref="H290:J291">H291</f>
        <v>8900</v>
      </c>
      <c r="I290" s="210">
        <f t="shared" si="33"/>
        <v>7364</v>
      </c>
      <c r="J290" s="210">
        <f t="shared" si="33"/>
        <v>5579</v>
      </c>
    </row>
    <row r="291" spans="1:10" ht="45" customHeight="1">
      <c r="A291" s="254"/>
      <c r="B291" s="346" t="s">
        <v>165</v>
      </c>
      <c r="C291" s="147"/>
      <c r="D291" s="147" t="s">
        <v>17</v>
      </c>
      <c r="E291" s="148" t="s">
        <v>144</v>
      </c>
      <c r="F291" s="147" t="s">
        <v>166</v>
      </c>
      <c r="G291" s="148"/>
      <c r="H291" s="253">
        <f t="shared" si="33"/>
        <v>8900</v>
      </c>
      <c r="I291" s="253">
        <f t="shared" si="33"/>
        <v>7364</v>
      </c>
      <c r="J291" s="253">
        <f t="shared" si="33"/>
        <v>5579</v>
      </c>
    </row>
    <row r="292" spans="1:10" ht="30" customHeight="1">
      <c r="A292" s="236"/>
      <c r="B292" s="344" t="s">
        <v>167</v>
      </c>
      <c r="C292" s="238"/>
      <c r="D292" s="238" t="s">
        <v>17</v>
      </c>
      <c r="E292" s="241" t="s">
        <v>144</v>
      </c>
      <c r="F292" s="238" t="s">
        <v>168</v>
      </c>
      <c r="G292" s="241"/>
      <c r="H292" s="239">
        <f>H293+H296</f>
        <v>8900</v>
      </c>
      <c r="I292" s="239">
        <f>I293+I296</f>
        <v>7364</v>
      </c>
      <c r="J292" s="239">
        <f>J293+J296</f>
        <v>5579</v>
      </c>
    </row>
    <row r="293" spans="1:11" s="4" customFormat="1" ht="30" customHeight="1">
      <c r="A293" s="259"/>
      <c r="B293" s="321" t="s">
        <v>169</v>
      </c>
      <c r="C293" s="262"/>
      <c r="D293" s="262" t="s">
        <v>17</v>
      </c>
      <c r="E293" s="261" t="s">
        <v>144</v>
      </c>
      <c r="F293" s="262" t="s">
        <v>170</v>
      </c>
      <c r="G293" s="261"/>
      <c r="H293" s="267">
        <f>H295</f>
        <v>8900</v>
      </c>
      <c r="I293" s="267">
        <f>I295</f>
        <v>7364</v>
      </c>
      <c r="J293" s="267">
        <f>J295</f>
        <v>5579</v>
      </c>
      <c r="K293" s="71"/>
    </row>
    <row r="294" spans="1:11" s="4" customFormat="1" ht="30" customHeight="1">
      <c r="A294" s="28"/>
      <c r="B294" s="302" t="s">
        <v>59</v>
      </c>
      <c r="C294" s="31"/>
      <c r="D294" s="31" t="s">
        <v>17</v>
      </c>
      <c r="E294" s="30" t="s">
        <v>144</v>
      </c>
      <c r="F294" s="31" t="s">
        <v>170</v>
      </c>
      <c r="G294" s="30" t="s">
        <v>78</v>
      </c>
      <c r="H294" s="60">
        <f>H295</f>
        <v>8900</v>
      </c>
      <c r="I294" s="60">
        <f>I295</f>
        <v>7364</v>
      </c>
      <c r="J294" s="60">
        <f>J295</f>
        <v>5579</v>
      </c>
      <c r="K294" s="71"/>
    </row>
    <row r="295" spans="1:10" ht="30" customHeight="1">
      <c r="A295" s="28"/>
      <c r="B295" s="297" t="s">
        <v>60</v>
      </c>
      <c r="C295" s="31"/>
      <c r="D295" s="31" t="s">
        <v>17</v>
      </c>
      <c r="E295" s="30" t="s">
        <v>144</v>
      </c>
      <c r="F295" s="31" t="s">
        <v>170</v>
      </c>
      <c r="G295" s="30" t="s">
        <v>61</v>
      </c>
      <c r="H295" s="60">
        <f>8000+600+500+100+100-400</f>
        <v>8900</v>
      </c>
      <c r="I295" s="60">
        <f>8000+600+500+100+100-1936</f>
        <v>7364</v>
      </c>
      <c r="J295" s="60">
        <f>8000+600+500+100+100-3721</f>
        <v>5579</v>
      </c>
    </row>
    <row r="296" spans="1:10" ht="60" customHeight="1" hidden="1">
      <c r="A296" s="259"/>
      <c r="B296" s="327" t="s">
        <v>172</v>
      </c>
      <c r="C296" s="262"/>
      <c r="D296" s="262" t="s">
        <v>17</v>
      </c>
      <c r="E296" s="261" t="s">
        <v>144</v>
      </c>
      <c r="F296" s="262" t="s">
        <v>171</v>
      </c>
      <c r="G296" s="261"/>
      <c r="H296" s="267">
        <f>H298</f>
        <v>0</v>
      </c>
      <c r="I296" s="267">
        <f>I298</f>
        <v>0</v>
      </c>
      <c r="J296" s="267">
        <f>J298</f>
        <v>0</v>
      </c>
    </row>
    <row r="297" spans="1:10" ht="30" customHeight="1" hidden="1">
      <c r="A297" s="28"/>
      <c r="B297" s="313" t="s">
        <v>59</v>
      </c>
      <c r="C297" s="31"/>
      <c r="D297" s="31" t="s">
        <v>17</v>
      </c>
      <c r="E297" s="30" t="s">
        <v>144</v>
      </c>
      <c r="F297" s="31" t="s">
        <v>171</v>
      </c>
      <c r="G297" s="30" t="s">
        <v>78</v>
      </c>
      <c r="H297" s="60">
        <f>H298</f>
        <v>0</v>
      </c>
      <c r="I297" s="60">
        <f>I298</f>
        <v>0</v>
      </c>
      <c r="J297" s="60">
        <f>J298</f>
        <v>0</v>
      </c>
    </row>
    <row r="298" spans="1:10" ht="30" customHeight="1" hidden="1">
      <c r="A298" s="28"/>
      <c r="B298" s="297" t="s">
        <v>60</v>
      </c>
      <c r="C298" s="31"/>
      <c r="D298" s="31" t="s">
        <v>17</v>
      </c>
      <c r="E298" s="30" t="s">
        <v>144</v>
      </c>
      <c r="F298" s="31" t="s">
        <v>171</v>
      </c>
      <c r="G298" s="30" t="s">
        <v>61</v>
      </c>
      <c r="H298" s="60">
        <v>0</v>
      </c>
      <c r="I298" s="60">
        <v>0</v>
      </c>
      <c r="J298" s="60">
        <v>0</v>
      </c>
    </row>
    <row r="299" spans="1:10" ht="75" customHeight="1" hidden="1">
      <c r="A299" s="222"/>
      <c r="B299" s="335" t="s">
        <v>415</v>
      </c>
      <c r="C299" s="224"/>
      <c r="D299" s="209" t="s">
        <v>17</v>
      </c>
      <c r="E299" s="216" t="s">
        <v>144</v>
      </c>
      <c r="F299" s="209" t="s">
        <v>419</v>
      </c>
      <c r="G299" s="216"/>
      <c r="H299" s="225">
        <f aca="true" t="shared" si="34" ref="H299:J300">H300</f>
        <v>0</v>
      </c>
      <c r="I299" s="225">
        <f t="shared" si="34"/>
        <v>0</v>
      </c>
      <c r="J299" s="225">
        <f t="shared" si="34"/>
        <v>0</v>
      </c>
    </row>
    <row r="300" spans="1:10" ht="30" customHeight="1" hidden="1">
      <c r="A300" s="245"/>
      <c r="B300" s="336" t="s">
        <v>416</v>
      </c>
      <c r="C300" s="238"/>
      <c r="D300" s="238" t="s">
        <v>17</v>
      </c>
      <c r="E300" s="241" t="s">
        <v>144</v>
      </c>
      <c r="F300" s="238" t="s">
        <v>418</v>
      </c>
      <c r="G300" s="241"/>
      <c r="H300" s="246">
        <f t="shared" si="34"/>
        <v>0</v>
      </c>
      <c r="I300" s="246">
        <f t="shared" si="34"/>
        <v>0</v>
      </c>
      <c r="J300" s="246">
        <f t="shared" si="34"/>
        <v>0</v>
      </c>
    </row>
    <row r="301" spans="1:10" ht="75" customHeight="1" hidden="1">
      <c r="A301" s="259"/>
      <c r="B301" s="317" t="s">
        <v>496</v>
      </c>
      <c r="C301" s="262"/>
      <c r="D301" s="262" t="s">
        <v>17</v>
      </c>
      <c r="E301" s="261" t="s">
        <v>144</v>
      </c>
      <c r="F301" s="262" t="s">
        <v>417</v>
      </c>
      <c r="G301" s="261"/>
      <c r="H301" s="267">
        <f aca="true" t="shared" si="35" ref="H301:J302">H302</f>
        <v>0</v>
      </c>
      <c r="I301" s="267">
        <f t="shared" si="35"/>
        <v>0</v>
      </c>
      <c r="J301" s="267">
        <f t="shared" si="35"/>
        <v>0</v>
      </c>
    </row>
    <row r="302" spans="1:10" ht="30" customHeight="1" hidden="1">
      <c r="A302" s="28"/>
      <c r="B302" s="302" t="s">
        <v>59</v>
      </c>
      <c r="C302" s="31"/>
      <c r="D302" s="31" t="s">
        <v>17</v>
      </c>
      <c r="E302" s="30" t="s">
        <v>144</v>
      </c>
      <c r="F302" s="31" t="s">
        <v>417</v>
      </c>
      <c r="G302" s="30" t="s">
        <v>78</v>
      </c>
      <c r="H302" s="60">
        <f t="shared" si="35"/>
        <v>0</v>
      </c>
      <c r="I302" s="60">
        <f t="shared" si="35"/>
        <v>0</v>
      </c>
      <c r="J302" s="60">
        <f t="shared" si="35"/>
        <v>0</v>
      </c>
    </row>
    <row r="303" spans="1:10" ht="30" customHeight="1" hidden="1">
      <c r="A303" s="28"/>
      <c r="B303" s="297" t="s">
        <v>60</v>
      </c>
      <c r="C303" s="31"/>
      <c r="D303" s="31" t="s">
        <v>17</v>
      </c>
      <c r="E303" s="30" t="s">
        <v>144</v>
      </c>
      <c r="F303" s="31" t="s">
        <v>417</v>
      </c>
      <c r="G303" s="30" t="s">
        <v>61</v>
      </c>
      <c r="H303" s="60">
        <v>0</v>
      </c>
      <c r="I303" s="60">
        <v>0</v>
      </c>
      <c r="J303" s="60">
        <v>0</v>
      </c>
    </row>
    <row r="304" spans="1:10" ht="60" customHeight="1" hidden="1">
      <c r="A304" s="222"/>
      <c r="B304" s="335" t="s">
        <v>701</v>
      </c>
      <c r="C304" s="216"/>
      <c r="D304" s="208" t="s">
        <v>17</v>
      </c>
      <c r="E304" s="226" t="s">
        <v>144</v>
      </c>
      <c r="F304" s="216" t="s">
        <v>173</v>
      </c>
      <c r="G304" s="216"/>
      <c r="H304" s="225">
        <f aca="true" t="shared" si="36" ref="H304:J307">H305</f>
        <v>0</v>
      </c>
      <c r="I304" s="225">
        <f t="shared" si="36"/>
        <v>0</v>
      </c>
      <c r="J304" s="225">
        <f t="shared" si="36"/>
        <v>0</v>
      </c>
    </row>
    <row r="305" spans="1:10" ht="30" customHeight="1" hidden="1">
      <c r="A305" s="245"/>
      <c r="B305" s="336" t="s">
        <v>501</v>
      </c>
      <c r="C305" s="244"/>
      <c r="D305" s="238" t="s">
        <v>17</v>
      </c>
      <c r="E305" s="241" t="s">
        <v>144</v>
      </c>
      <c r="F305" s="241" t="s">
        <v>174</v>
      </c>
      <c r="G305" s="241"/>
      <c r="H305" s="246">
        <f t="shared" si="36"/>
        <v>0</v>
      </c>
      <c r="I305" s="246">
        <f t="shared" si="36"/>
        <v>0</v>
      </c>
      <c r="J305" s="246">
        <f t="shared" si="36"/>
        <v>0</v>
      </c>
    </row>
    <row r="306" spans="1:10" ht="15" customHeight="1" hidden="1">
      <c r="A306" s="259"/>
      <c r="B306" s="317" t="s">
        <v>175</v>
      </c>
      <c r="C306" s="261"/>
      <c r="D306" s="262" t="s">
        <v>17</v>
      </c>
      <c r="E306" s="261" t="s">
        <v>144</v>
      </c>
      <c r="F306" s="261" t="s">
        <v>176</v>
      </c>
      <c r="G306" s="261"/>
      <c r="H306" s="267">
        <f t="shared" si="36"/>
        <v>0</v>
      </c>
      <c r="I306" s="267">
        <f t="shared" si="36"/>
        <v>0</v>
      </c>
      <c r="J306" s="267">
        <f t="shared" si="36"/>
        <v>0</v>
      </c>
    </row>
    <row r="307" spans="1:10" ht="30" customHeight="1" hidden="1">
      <c r="A307" s="28"/>
      <c r="B307" s="297" t="s">
        <v>59</v>
      </c>
      <c r="C307" s="30"/>
      <c r="D307" s="31" t="s">
        <v>17</v>
      </c>
      <c r="E307" s="30" t="s">
        <v>144</v>
      </c>
      <c r="F307" s="30" t="s">
        <v>176</v>
      </c>
      <c r="G307" s="30" t="s">
        <v>78</v>
      </c>
      <c r="H307" s="60">
        <f t="shared" si="36"/>
        <v>0</v>
      </c>
      <c r="I307" s="60">
        <f t="shared" si="36"/>
        <v>0</v>
      </c>
      <c r="J307" s="60">
        <f t="shared" si="36"/>
        <v>0</v>
      </c>
    </row>
    <row r="308" spans="1:10" ht="30" customHeight="1" hidden="1">
      <c r="A308" s="28"/>
      <c r="B308" s="297" t="s">
        <v>60</v>
      </c>
      <c r="C308" s="30"/>
      <c r="D308" s="31" t="s">
        <v>17</v>
      </c>
      <c r="E308" s="30" t="s">
        <v>144</v>
      </c>
      <c r="F308" s="30" t="s">
        <v>176</v>
      </c>
      <c r="G308" s="30" t="s">
        <v>61</v>
      </c>
      <c r="H308" s="60">
        <v>0</v>
      </c>
      <c r="I308" s="60">
        <v>0</v>
      </c>
      <c r="J308" s="60">
        <v>0</v>
      </c>
    </row>
    <row r="309" spans="1:10" ht="45" customHeight="1">
      <c r="A309" s="222"/>
      <c r="B309" s="341" t="s">
        <v>700</v>
      </c>
      <c r="C309" s="209"/>
      <c r="D309" s="209" t="s">
        <v>17</v>
      </c>
      <c r="E309" s="216" t="s">
        <v>144</v>
      </c>
      <c r="F309" s="209" t="s">
        <v>197</v>
      </c>
      <c r="G309" s="216" t="s">
        <v>38</v>
      </c>
      <c r="H309" s="210">
        <f>H310</f>
        <v>3330</v>
      </c>
      <c r="I309" s="210">
        <f>I310</f>
        <v>5480</v>
      </c>
      <c r="J309" s="210">
        <f>J310</f>
        <v>5480</v>
      </c>
    </row>
    <row r="310" spans="1:10" ht="15" customHeight="1">
      <c r="A310" s="236"/>
      <c r="B310" s="344" t="s">
        <v>198</v>
      </c>
      <c r="C310" s="238"/>
      <c r="D310" s="238" t="s">
        <v>17</v>
      </c>
      <c r="E310" s="241" t="s">
        <v>144</v>
      </c>
      <c r="F310" s="238" t="s">
        <v>199</v>
      </c>
      <c r="G310" s="241" t="s">
        <v>38</v>
      </c>
      <c r="H310" s="239">
        <f>H311+H314</f>
        <v>3330</v>
      </c>
      <c r="I310" s="239">
        <f>I311+I314</f>
        <v>5480</v>
      </c>
      <c r="J310" s="239">
        <f>J311+J314</f>
        <v>5480</v>
      </c>
    </row>
    <row r="311" spans="1:10" ht="15" customHeight="1">
      <c r="A311" s="259"/>
      <c r="B311" s="317" t="s">
        <v>288</v>
      </c>
      <c r="C311" s="262"/>
      <c r="D311" s="262" t="s">
        <v>17</v>
      </c>
      <c r="E311" s="261" t="s">
        <v>144</v>
      </c>
      <c r="F311" s="268" t="s">
        <v>383</v>
      </c>
      <c r="G311" s="261"/>
      <c r="H311" s="267">
        <f>H313</f>
        <v>2250</v>
      </c>
      <c r="I311" s="267">
        <f>I313</f>
        <v>3700</v>
      </c>
      <c r="J311" s="267">
        <f>J313</f>
        <v>3700</v>
      </c>
    </row>
    <row r="312" spans="1:10" ht="30" customHeight="1">
      <c r="A312" s="28"/>
      <c r="B312" s="347" t="s">
        <v>59</v>
      </c>
      <c r="C312" s="31"/>
      <c r="D312" s="31" t="s">
        <v>17</v>
      </c>
      <c r="E312" s="30" t="s">
        <v>144</v>
      </c>
      <c r="F312" s="33" t="s">
        <v>383</v>
      </c>
      <c r="G312" s="30" t="s">
        <v>78</v>
      </c>
      <c r="H312" s="60">
        <f>H313</f>
        <v>2250</v>
      </c>
      <c r="I312" s="60">
        <f>I313</f>
        <v>3700</v>
      </c>
      <c r="J312" s="60">
        <f>J313</f>
        <v>3700</v>
      </c>
    </row>
    <row r="313" spans="1:10" ht="30" customHeight="1">
      <c r="A313" s="28"/>
      <c r="B313" s="297" t="s">
        <v>60</v>
      </c>
      <c r="C313" s="31"/>
      <c r="D313" s="31" t="s">
        <v>17</v>
      </c>
      <c r="E313" s="30" t="s">
        <v>144</v>
      </c>
      <c r="F313" s="33" t="s">
        <v>383</v>
      </c>
      <c r="G313" s="30" t="s">
        <v>61</v>
      </c>
      <c r="H313" s="60">
        <f>600+3000+100-400-1000-50</f>
        <v>2250</v>
      </c>
      <c r="I313" s="60">
        <f>600+3000+100</f>
        <v>3700</v>
      </c>
      <c r="J313" s="60">
        <f>600+3000+100</f>
        <v>3700</v>
      </c>
    </row>
    <row r="314" spans="1:10" ht="30" customHeight="1">
      <c r="A314" s="259"/>
      <c r="B314" s="317" t="s">
        <v>200</v>
      </c>
      <c r="C314" s="262"/>
      <c r="D314" s="262" t="s">
        <v>17</v>
      </c>
      <c r="E314" s="261" t="s">
        <v>144</v>
      </c>
      <c r="F314" s="268" t="s">
        <v>201</v>
      </c>
      <c r="G314" s="261"/>
      <c r="H314" s="267">
        <f aca="true" t="shared" si="37" ref="H314:J315">H315</f>
        <v>1080</v>
      </c>
      <c r="I314" s="267">
        <f t="shared" si="37"/>
        <v>1780</v>
      </c>
      <c r="J314" s="267">
        <f t="shared" si="37"/>
        <v>1780</v>
      </c>
    </row>
    <row r="315" spans="1:10" ht="30" customHeight="1">
      <c r="A315" s="28"/>
      <c r="B315" s="347" t="s">
        <v>59</v>
      </c>
      <c r="C315" s="31"/>
      <c r="D315" s="31" t="s">
        <v>17</v>
      </c>
      <c r="E315" s="30" t="s">
        <v>144</v>
      </c>
      <c r="F315" s="33" t="s">
        <v>201</v>
      </c>
      <c r="G315" s="30" t="s">
        <v>78</v>
      </c>
      <c r="H315" s="60">
        <f t="shared" si="37"/>
        <v>1080</v>
      </c>
      <c r="I315" s="60">
        <f t="shared" si="37"/>
        <v>1780</v>
      </c>
      <c r="J315" s="60">
        <f t="shared" si="37"/>
        <v>1780</v>
      </c>
    </row>
    <row r="316" spans="1:10" ht="30" customHeight="1">
      <c r="A316" s="28"/>
      <c r="B316" s="297" t="s">
        <v>60</v>
      </c>
      <c r="C316" s="31"/>
      <c r="D316" s="31" t="s">
        <v>17</v>
      </c>
      <c r="E316" s="30" t="s">
        <v>144</v>
      </c>
      <c r="F316" s="33" t="s">
        <v>201</v>
      </c>
      <c r="G316" s="30" t="s">
        <v>61</v>
      </c>
      <c r="H316" s="60">
        <f>1000+780-700</f>
        <v>1080</v>
      </c>
      <c r="I316" s="60">
        <f>1000+780</f>
        <v>1780</v>
      </c>
      <c r="J316" s="60">
        <f>1000+780</f>
        <v>1780</v>
      </c>
    </row>
    <row r="317" spans="1:10" ht="45" customHeight="1">
      <c r="A317" s="222"/>
      <c r="B317" s="341" t="s">
        <v>540</v>
      </c>
      <c r="C317" s="209"/>
      <c r="D317" s="209" t="s">
        <v>17</v>
      </c>
      <c r="E317" s="216" t="s">
        <v>144</v>
      </c>
      <c r="F317" s="209" t="s">
        <v>467</v>
      </c>
      <c r="G317" s="216" t="s">
        <v>38</v>
      </c>
      <c r="H317" s="210">
        <f>H318+H331</f>
        <v>5775</v>
      </c>
      <c r="I317" s="210">
        <f>I318</f>
        <v>0</v>
      </c>
      <c r="J317" s="210">
        <f>J318</f>
        <v>0</v>
      </c>
    </row>
    <row r="318" spans="1:10" ht="30" customHeight="1">
      <c r="A318" s="236"/>
      <c r="B318" s="344" t="s">
        <v>469</v>
      </c>
      <c r="C318" s="238"/>
      <c r="D318" s="238" t="s">
        <v>17</v>
      </c>
      <c r="E318" s="241" t="s">
        <v>144</v>
      </c>
      <c r="F318" s="238" t="s">
        <v>468</v>
      </c>
      <c r="G318" s="241" t="s">
        <v>38</v>
      </c>
      <c r="H318" s="239">
        <f>H319+H322+H325+H328</f>
        <v>1775</v>
      </c>
      <c r="I318" s="239">
        <f>I319+I322+I325+I328</f>
        <v>0</v>
      </c>
      <c r="J318" s="239">
        <f>J319+J322+J325+J328</f>
        <v>0</v>
      </c>
    </row>
    <row r="319" spans="1:10" ht="45" customHeight="1">
      <c r="A319" s="259"/>
      <c r="B319" s="317" t="s">
        <v>137</v>
      </c>
      <c r="C319" s="261"/>
      <c r="D319" s="261" t="s">
        <v>17</v>
      </c>
      <c r="E319" s="261" t="s">
        <v>144</v>
      </c>
      <c r="F319" s="261" t="s">
        <v>483</v>
      </c>
      <c r="G319" s="261"/>
      <c r="H319" s="267">
        <f>H321</f>
        <v>175</v>
      </c>
      <c r="I319" s="267">
        <f>I321</f>
        <v>0</v>
      </c>
      <c r="J319" s="267">
        <f>J321</f>
        <v>0</v>
      </c>
    </row>
    <row r="320" spans="1:10" ht="30" customHeight="1">
      <c r="A320" s="28"/>
      <c r="B320" s="297" t="s">
        <v>59</v>
      </c>
      <c r="C320" s="30"/>
      <c r="D320" s="30" t="s">
        <v>17</v>
      </c>
      <c r="E320" s="30" t="s">
        <v>144</v>
      </c>
      <c r="F320" s="30" t="s">
        <v>483</v>
      </c>
      <c r="G320" s="30" t="s">
        <v>78</v>
      </c>
      <c r="H320" s="60">
        <f>H321</f>
        <v>175</v>
      </c>
      <c r="I320" s="60">
        <f>I321</f>
        <v>0</v>
      </c>
      <c r="J320" s="60">
        <f>J321</f>
        <v>0</v>
      </c>
    </row>
    <row r="321" spans="1:10" ht="30" customHeight="1">
      <c r="A321" s="28"/>
      <c r="B321" s="297" t="s">
        <v>60</v>
      </c>
      <c r="C321" s="30"/>
      <c r="D321" s="30" t="s">
        <v>17</v>
      </c>
      <c r="E321" s="30" t="s">
        <v>144</v>
      </c>
      <c r="F321" s="30" t="s">
        <v>483</v>
      </c>
      <c r="G321" s="30" t="s">
        <v>61</v>
      </c>
      <c r="H321" s="60">
        <v>175</v>
      </c>
      <c r="I321" s="60"/>
      <c r="J321" s="60"/>
    </row>
    <row r="322" spans="1:10" ht="15" customHeight="1">
      <c r="A322" s="259"/>
      <c r="B322" s="317" t="s">
        <v>288</v>
      </c>
      <c r="C322" s="261"/>
      <c r="D322" s="261" t="s">
        <v>17</v>
      </c>
      <c r="E322" s="261" t="s">
        <v>144</v>
      </c>
      <c r="F322" s="261" t="s">
        <v>519</v>
      </c>
      <c r="G322" s="261"/>
      <c r="H322" s="267">
        <f aca="true" t="shared" si="38" ref="H322:J323">H323</f>
        <v>1100</v>
      </c>
      <c r="I322" s="267">
        <f t="shared" si="38"/>
        <v>0</v>
      </c>
      <c r="J322" s="267">
        <f t="shared" si="38"/>
        <v>0</v>
      </c>
    </row>
    <row r="323" spans="1:10" ht="30" customHeight="1">
      <c r="A323" s="28"/>
      <c r="B323" s="297" t="s">
        <v>59</v>
      </c>
      <c r="C323" s="30"/>
      <c r="D323" s="30" t="s">
        <v>17</v>
      </c>
      <c r="E323" s="30" t="s">
        <v>144</v>
      </c>
      <c r="F323" s="30" t="s">
        <v>519</v>
      </c>
      <c r="G323" s="30" t="s">
        <v>78</v>
      </c>
      <c r="H323" s="60">
        <f t="shared" si="38"/>
        <v>1100</v>
      </c>
      <c r="I323" s="60">
        <f t="shared" si="38"/>
        <v>0</v>
      </c>
      <c r="J323" s="60">
        <f t="shared" si="38"/>
        <v>0</v>
      </c>
    </row>
    <row r="324" spans="1:10" ht="30" customHeight="1">
      <c r="A324" s="28"/>
      <c r="B324" s="297" t="s">
        <v>60</v>
      </c>
      <c r="C324" s="30"/>
      <c r="D324" s="30" t="s">
        <v>17</v>
      </c>
      <c r="E324" s="30" t="s">
        <v>144</v>
      </c>
      <c r="F324" s="30" t="s">
        <v>519</v>
      </c>
      <c r="G324" s="30" t="s">
        <v>61</v>
      </c>
      <c r="H324" s="60">
        <f>200+3000-100-2000</f>
        <v>1100</v>
      </c>
      <c r="I324" s="60">
        <v>0</v>
      </c>
      <c r="J324" s="60">
        <v>0</v>
      </c>
    </row>
    <row r="325" spans="1:10" ht="30" customHeight="1">
      <c r="A325" s="259"/>
      <c r="B325" s="317" t="s">
        <v>538</v>
      </c>
      <c r="C325" s="262"/>
      <c r="D325" s="262" t="s">
        <v>17</v>
      </c>
      <c r="E325" s="261" t="s">
        <v>144</v>
      </c>
      <c r="F325" s="268" t="s">
        <v>704</v>
      </c>
      <c r="G325" s="261"/>
      <c r="H325" s="267">
        <f>H327</f>
        <v>500</v>
      </c>
      <c r="I325" s="267">
        <f>I327</f>
        <v>0</v>
      </c>
      <c r="J325" s="267">
        <f>J327</f>
        <v>0</v>
      </c>
    </row>
    <row r="326" spans="1:10" ht="30" customHeight="1">
      <c r="A326" s="28"/>
      <c r="B326" s="347" t="s">
        <v>59</v>
      </c>
      <c r="C326" s="31"/>
      <c r="D326" s="31" t="s">
        <v>17</v>
      </c>
      <c r="E326" s="30" t="s">
        <v>144</v>
      </c>
      <c r="F326" s="33" t="s">
        <v>704</v>
      </c>
      <c r="G326" s="30" t="s">
        <v>78</v>
      </c>
      <c r="H326" s="60">
        <f>H327</f>
        <v>500</v>
      </c>
      <c r="I326" s="60">
        <f>I327</f>
        <v>0</v>
      </c>
      <c r="J326" s="60">
        <f>J327</f>
        <v>0</v>
      </c>
    </row>
    <row r="327" spans="1:10" ht="30" customHeight="1">
      <c r="A327" s="28"/>
      <c r="B327" s="297" t="s">
        <v>60</v>
      </c>
      <c r="C327" s="31"/>
      <c r="D327" s="31" t="s">
        <v>17</v>
      </c>
      <c r="E327" s="30" t="s">
        <v>144</v>
      </c>
      <c r="F327" s="33" t="s">
        <v>704</v>
      </c>
      <c r="G327" s="30" t="s">
        <v>61</v>
      </c>
      <c r="H327" s="60">
        <v>500</v>
      </c>
      <c r="I327" s="60">
        <v>0</v>
      </c>
      <c r="J327" s="60">
        <v>0</v>
      </c>
    </row>
    <row r="328" spans="1:10" ht="45" customHeight="1" hidden="1">
      <c r="A328" s="259"/>
      <c r="B328" s="317" t="s">
        <v>471</v>
      </c>
      <c r="C328" s="262"/>
      <c r="D328" s="262" t="s">
        <v>17</v>
      </c>
      <c r="E328" s="261" t="s">
        <v>144</v>
      </c>
      <c r="F328" s="268" t="s">
        <v>470</v>
      </c>
      <c r="G328" s="261"/>
      <c r="H328" s="267">
        <f>H330</f>
        <v>0</v>
      </c>
      <c r="I328" s="267">
        <f>I330</f>
        <v>0</v>
      </c>
      <c r="J328" s="267">
        <f>J330</f>
        <v>0</v>
      </c>
    </row>
    <row r="329" spans="1:10" ht="30" customHeight="1" hidden="1">
      <c r="A329" s="28"/>
      <c r="B329" s="347" t="s">
        <v>59</v>
      </c>
      <c r="C329" s="31"/>
      <c r="D329" s="31" t="s">
        <v>17</v>
      </c>
      <c r="E329" s="30" t="s">
        <v>144</v>
      </c>
      <c r="F329" s="33" t="s">
        <v>470</v>
      </c>
      <c r="G329" s="30" t="s">
        <v>78</v>
      </c>
      <c r="H329" s="60">
        <f>H330</f>
        <v>0</v>
      </c>
      <c r="I329" s="60">
        <f>I330</f>
        <v>0</v>
      </c>
      <c r="J329" s="60">
        <f>J330</f>
        <v>0</v>
      </c>
    </row>
    <row r="330" spans="1:10" ht="30" customHeight="1" hidden="1">
      <c r="A330" s="28"/>
      <c r="B330" s="297" t="s">
        <v>60</v>
      </c>
      <c r="C330" s="31"/>
      <c r="D330" s="31" t="s">
        <v>17</v>
      </c>
      <c r="E330" s="30" t="s">
        <v>144</v>
      </c>
      <c r="F330" s="33" t="s">
        <v>470</v>
      </c>
      <c r="G330" s="30" t="s">
        <v>61</v>
      </c>
      <c r="H330" s="60">
        <v>0</v>
      </c>
      <c r="I330" s="60">
        <v>0</v>
      </c>
      <c r="J330" s="60">
        <v>0</v>
      </c>
    </row>
    <row r="331" spans="1:10" ht="30" customHeight="1">
      <c r="A331" s="236"/>
      <c r="B331" s="344" t="s">
        <v>541</v>
      </c>
      <c r="C331" s="238"/>
      <c r="D331" s="238" t="s">
        <v>17</v>
      </c>
      <c r="E331" s="241" t="s">
        <v>144</v>
      </c>
      <c r="F331" s="238" t="s">
        <v>537</v>
      </c>
      <c r="G331" s="241" t="s">
        <v>38</v>
      </c>
      <c r="H331" s="239">
        <f>H332</f>
        <v>4000</v>
      </c>
      <c r="I331" s="239">
        <f>I332</f>
        <v>0</v>
      </c>
      <c r="J331" s="239">
        <f>J332</f>
        <v>0</v>
      </c>
    </row>
    <row r="332" spans="1:10" ht="30" customHeight="1">
      <c r="A332" s="259"/>
      <c r="B332" s="317" t="s">
        <v>538</v>
      </c>
      <c r="C332" s="262"/>
      <c r="D332" s="262" t="s">
        <v>17</v>
      </c>
      <c r="E332" s="261" t="s">
        <v>144</v>
      </c>
      <c r="F332" s="268" t="s">
        <v>539</v>
      </c>
      <c r="G332" s="261"/>
      <c r="H332" s="267">
        <f>H334</f>
        <v>4000</v>
      </c>
      <c r="I332" s="267">
        <f>I334</f>
        <v>0</v>
      </c>
      <c r="J332" s="267">
        <f>J334</f>
        <v>0</v>
      </c>
    </row>
    <row r="333" spans="1:10" ht="30" customHeight="1">
      <c r="A333" s="28"/>
      <c r="B333" s="347" t="s">
        <v>59</v>
      </c>
      <c r="C333" s="31"/>
      <c r="D333" s="31" t="s">
        <v>17</v>
      </c>
      <c r="E333" s="30" t="s">
        <v>144</v>
      </c>
      <c r="F333" s="33" t="s">
        <v>539</v>
      </c>
      <c r="G333" s="30" t="s">
        <v>78</v>
      </c>
      <c r="H333" s="60">
        <f>H334</f>
        <v>4000</v>
      </c>
      <c r="I333" s="60">
        <f>I334</f>
        <v>0</v>
      </c>
      <c r="J333" s="60">
        <f>J334</f>
        <v>0</v>
      </c>
    </row>
    <row r="334" spans="1:10" ht="30" customHeight="1">
      <c r="A334" s="28"/>
      <c r="B334" s="297" t="s">
        <v>60</v>
      </c>
      <c r="C334" s="31"/>
      <c r="D334" s="31" t="s">
        <v>17</v>
      </c>
      <c r="E334" s="30" t="s">
        <v>144</v>
      </c>
      <c r="F334" s="33" t="s">
        <v>539</v>
      </c>
      <c r="G334" s="30" t="s">
        <v>61</v>
      </c>
      <c r="H334" s="60">
        <v>4000</v>
      </c>
      <c r="I334" s="60">
        <v>0</v>
      </c>
      <c r="J334" s="60">
        <v>0</v>
      </c>
    </row>
    <row r="335" spans="1:10" ht="45" customHeight="1">
      <c r="A335" s="212"/>
      <c r="B335" s="338" t="s">
        <v>476</v>
      </c>
      <c r="C335" s="227"/>
      <c r="D335" s="227" t="s">
        <v>17</v>
      </c>
      <c r="E335" s="228" t="s">
        <v>144</v>
      </c>
      <c r="F335" s="213" t="s">
        <v>261</v>
      </c>
      <c r="G335" s="229"/>
      <c r="H335" s="230">
        <f aca="true" t="shared" si="39" ref="H335:J336">H336</f>
        <v>250</v>
      </c>
      <c r="I335" s="230">
        <f t="shared" si="39"/>
        <v>230</v>
      </c>
      <c r="J335" s="230">
        <f t="shared" si="39"/>
        <v>230</v>
      </c>
    </row>
    <row r="336" spans="1:10" ht="15" customHeight="1">
      <c r="A336" s="28"/>
      <c r="B336" s="297" t="s">
        <v>213</v>
      </c>
      <c r="C336" s="50"/>
      <c r="D336" s="31" t="s">
        <v>17</v>
      </c>
      <c r="E336" s="30" t="s">
        <v>144</v>
      </c>
      <c r="F336" s="34" t="s">
        <v>262</v>
      </c>
      <c r="G336" s="51"/>
      <c r="H336" s="59">
        <f t="shared" si="39"/>
        <v>250</v>
      </c>
      <c r="I336" s="59">
        <f t="shared" si="39"/>
        <v>230</v>
      </c>
      <c r="J336" s="59">
        <f t="shared" si="39"/>
        <v>230</v>
      </c>
    </row>
    <row r="337" spans="1:10" ht="15" customHeight="1">
      <c r="A337" s="28"/>
      <c r="B337" s="297" t="s">
        <v>213</v>
      </c>
      <c r="C337" s="50"/>
      <c r="D337" s="31" t="s">
        <v>17</v>
      </c>
      <c r="E337" s="30" t="s">
        <v>144</v>
      </c>
      <c r="F337" s="34" t="s">
        <v>263</v>
      </c>
      <c r="G337" s="51"/>
      <c r="H337" s="59">
        <f>H338+H343+H348</f>
        <v>250</v>
      </c>
      <c r="I337" s="59">
        <f>I338+I343+I348</f>
        <v>230</v>
      </c>
      <c r="J337" s="59">
        <f>J338+J343+J348</f>
        <v>230</v>
      </c>
    </row>
    <row r="338" spans="1:10" ht="30" customHeight="1" hidden="1">
      <c r="A338" s="259"/>
      <c r="B338" s="321" t="s">
        <v>169</v>
      </c>
      <c r="C338" s="275"/>
      <c r="D338" s="262" t="s">
        <v>17</v>
      </c>
      <c r="E338" s="261" t="s">
        <v>144</v>
      </c>
      <c r="F338" s="270" t="s">
        <v>287</v>
      </c>
      <c r="G338" s="276"/>
      <c r="H338" s="263">
        <f>H340+H342</f>
        <v>0</v>
      </c>
      <c r="I338" s="263">
        <f>I340+I342</f>
        <v>0</v>
      </c>
      <c r="J338" s="263">
        <f>J340+J342</f>
        <v>0</v>
      </c>
    </row>
    <row r="339" spans="1:10" ht="30" customHeight="1" hidden="1">
      <c r="A339" s="28"/>
      <c r="B339" s="302" t="s">
        <v>59</v>
      </c>
      <c r="C339" s="50"/>
      <c r="D339" s="31" t="s">
        <v>17</v>
      </c>
      <c r="E339" s="30" t="s">
        <v>144</v>
      </c>
      <c r="F339" s="34" t="s">
        <v>287</v>
      </c>
      <c r="G339" s="30" t="s">
        <v>78</v>
      </c>
      <c r="H339" s="59">
        <f>H340</f>
        <v>0</v>
      </c>
      <c r="I339" s="59">
        <f>I340</f>
        <v>0</v>
      </c>
      <c r="J339" s="59">
        <f>J340</f>
        <v>0</v>
      </c>
    </row>
    <row r="340" spans="1:10" ht="30" customHeight="1" hidden="1">
      <c r="A340" s="28"/>
      <c r="B340" s="297" t="s">
        <v>60</v>
      </c>
      <c r="C340" s="50"/>
      <c r="D340" s="31" t="s">
        <v>17</v>
      </c>
      <c r="E340" s="30" t="s">
        <v>144</v>
      </c>
      <c r="F340" s="34" t="s">
        <v>287</v>
      </c>
      <c r="G340" s="30" t="s">
        <v>61</v>
      </c>
      <c r="H340" s="59">
        <v>0</v>
      </c>
      <c r="I340" s="59">
        <v>0</v>
      </c>
      <c r="J340" s="59">
        <v>0</v>
      </c>
    </row>
    <row r="341" spans="1:10" ht="15" customHeight="1" hidden="1">
      <c r="A341" s="28"/>
      <c r="B341" s="297" t="s">
        <v>99</v>
      </c>
      <c r="C341" s="50"/>
      <c r="D341" s="31" t="s">
        <v>17</v>
      </c>
      <c r="E341" s="30" t="s">
        <v>144</v>
      </c>
      <c r="F341" s="34" t="s">
        <v>287</v>
      </c>
      <c r="G341" s="30" t="s">
        <v>100</v>
      </c>
      <c r="H341" s="59">
        <f aca="true" t="shared" si="40" ref="H341:J346">H342</f>
        <v>0</v>
      </c>
      <c r="I341" s="59">
        <f t="shared" si="40"/>
        <v>0</v>
      </c>
      <c r="J341" s="59">
        <f t="shared" si="40"/>
        <v>0</v>
      </c>
    </row>
    <row r="342" spans="1:10" ht="15" customHeight="1" hidden="1">
      <c r="A342" s="28"/>
      <c r="B342" s="297" t="s">
        <v>253</v>
      </c>
      <c r="C342" s="50"/>
      <c r="D342" s="31" t="s">
        <v>17</v>
      </c>
      <c r="E342" s="30" t="s">
        <v>144</v>
      </c>
      <c r="F342" s="34" t="s">
        <v>287</v>
      </c>
      <c r="G342" s="30" t="s">
        <v>254</v>
      </c>
      <c r="H342" s="59">
        <v>0</v>
      </c>
      <c r="I342" s="59">
        <v>0</v>
      </c>
      <c r="J342" s="59">
        <v>0</v>
      </c>
    </row>
    <row r="343" spans="1:10" ht="15" customHeight="1">
      <c r="A343" s="259"/>
      <c r="B343" s="317" t="s">
        <v>288</v>
      </c>
      <c r="C343" s="262"/>
      <c r="D343" s="262" t="s">
        <v>17</v>
      </c>
      <c r="E343" s="261" t="s">
        <v>144</v>
      </c>
      <c r="F343" s="270" t="s">
        <v>289</v>
      </c>
      <c r="G343" s="261"/>
      <c r="H343" s="267">
        <f>H345+H347</f>
        <v>230</v>
      </c>
      <c r="I343" s="267">
        <f>I345+I347</f>
        <v>230</v>
      </c>
      <c r="J343" s="267">
        <f>J345+J347</f>
        <v>230</v>
      </c>
    </row>
    <row r="344" spans="1:10" ht="30" customHeight="1">
      <c r="A344" s="28"/>
      <c r="B344" s="297" t="s">
        <v>59</v>
      </c>
      <c r="C344" s="31"/>
      <c r="D344" s="31" t="s">
        <v>17</v>
      </c>
      <c r="E344" s="30" t="s">
        <v>144</v>
      </c>
      <c r="F344" s="34" t="s">
        <v>289</v>
      </c>
      <c r="G344" s="30" t="s">
        <v>78</v>
      </c>
      <c r="H344" s="60">
        <f t="shared" si="40"/>
        <v>230</v>
      </c>
      <c r="I344" s="60">
        <f t="shared" si="40"/>
        <v>230</v>
      </c>
      <c r="J344" s="60">
        <f t="shared" si="40"/>
        <v>230</v>
      </c>
    </row>
    <row r="345" spans="1:10" ht="30" customHeight="1">
      <c r="A345" s="28"/>
      <c r="B345" s="297" t="s">
        <v>60</v>
      </c>
      <c r="C345" s="31"/>
      <c r="D345" s="31" t="s">
        <v>17</v>
      </c>
      <c r="E345" s="30" t="s">
        <v>144</v>
      </c>
      <c r="F345" s="34" t="s">
        <v>289</v>
      </c>
      <c r="G345" s="34" t="s">
        <v>61</v>
      </c>
      <c r="H345" s="60">
        <f>200+30</f>
        <v>230</v>
      </c>
      <c r="I345" s="60">
        <f>200+30</f>
        <v>230</v>
      </c>
      <c r="J345" s="60">
        <f>200+30</f>
        <v>230</v>
      </c>
    </row>
    <row r="346" spans="1:10" ht="15" customHeight="1" hidden="1">
      <c r="A346" s="28"/>
      <c r="B346" s="297" t="s">
        <v>99</v>
      </c>
      <c r="C346" s="31"/>
      <c r="D346" s="31" t="s">
        <v>17</v>
      </c>
      <c r="E346" s="30" t="s">
        <v>144</v>
      </c>
      <c r="F346" s="34" t="s">
        <v>289</v>
      </c>
      <c r="G346" s="34" t="s">
        <v>100</v>
      </c>
      <c r="H346" s="60">
        <f t="shared" si="40"/>
        <v>0</v>
      </c>
      <c r="I346" s="60">
        <f t="shared" si="40"/>
        <v>0</v>
      </c>
      <c r="J346" s="60">
        <f t="shared" si="40"/>
        <v>0</v>
      </c>
    </row>
    <row r="347" spans="1:10" ht="15" customHeight="1" hidden="1">
      <c r="A347" s="28"/>
      <c r="B347" s="297" t="s">
        <v>253</v>
      </c>
      <c r="C347" s="31"/>
      <c r="D347" s="31" t="s">
        <v>17</v>
      </c>
      <c r="E347" s="30" t="s">
        <v>144</v>
      </c>
      <c r="F347" s="34" t="s">
        <v>289</v>
      </c>
      <c r="G347" s="34" t="s">
        <v>254</v>
      </c>
      <c r="H347" s="60">
        <v>0</v>
      </c>
      <c r="I347" s="60">
        <v>0</v>
      </c>
      <c r="J347" s="60">
        <v>0</v>
      </c>
    </row>
    <row r="348" spans="1:10" ht="30" customHeight="1">
      <c r="A348" s="259"/>
      <c r="B348" s="317" t="s">
        <v>368</v>
      </c>
      <c r="C348" s="262"/>
      <c r="D348" s="262" t="s">
        <v>17</v>
      </c>
      <c r="E348" s="261" t="s">
        <v>144</v>
      </c>
      <c r="F348" s="261" t="s">
        <v>702</v>
      </c>
      <c r="G348" s="261"/>
      <c r="H348" s="267">
        <f aca="true" t="shared" si="41" ref="H348:J349">H349</f>
        <v>20</v>
      </c>
      <c r="I348" s="267">
        <f t="shared" si="41"/>
        <v>0</v>
      </c>
      <c r="J348" s="267">
        <f t="shared" si="41"/>
        <v>0</v>
      </c>
    </row>
    <row r="349" spans="1:10" ht="30" customHeight="1">
      <c r="A349" s="28"/>
      <c r="B349" s="297" t="s">
        <v>59</v>
      </c>
      <c r="C349" s="31"/>
      <c r="D349" s="31" t="s">
        <v>17</v>
      </c>
      <c r="E349" s="30" t="s">
        <v>144</v>
      </c>
      <c r="F349" s="34" t="s">
        <v>702</v>
      </c>
      <c r="G349" s="31">
        <v>200</v>
      </c>
      <c r="H349" s="60">
        <f t="shared" si="41"/>
        <v>20</v>
      </c>
      <c r="I349" s="60">
        <f t="shared" si="41"/>
        <v>0</v>
      </c>
      <c r="J349" s="60">
        <f t="shared" si="41"/>
        <v>0</v>
      </c>
    </row>
    <row r="350" spans="1:10" ht="30" customHeight="1">
      <c r="A350" s="28"/>
      <c r="B350" s="297" t="s">
        <v>60</v>
      </c>
      <c r="C350" s="31"/>
      <c r="D350" s="31" t="s">
        <v>17</v>
      </c>
      <c r="E350" s="30" t="s">
        <v>144</v>
      </c>
      <c r="F350" s="34" t="s">
        <v>702</v>
      </c>
      <c r="G350" s="31">
        <v>240</v>
      </c>
      <c r="H350" s="60">
        <v>20</v>
      </c>
      <c r="I350" s="60">
        <v>0</v>
      </c>
      <c r="J350" s="60">
        <v>0</v>
      </c>
    </row>
    <row r="351" spans="1:10" ht="15" customHeight="1">
      <c r="A351" s="19" t="s">
        <v>530</v>
      </c>
      <c r="B351" s="332" t="s">
        <v>20</v>
      </c>
      <c r="C351" s="41"/>
      <c r="D351" s="41" t="s">
        <v>21</v>
      </c>
      <c r="E351" s="41"/>
      <c r="F351" s="41"/>
      <c r="G351" s="41"/>
      <c r="H351" s="64">
        <f aca="true" t="shared" si="42" ref="H351:J353">H352</f>
        <v>525</v>
      </c>
      <c r="I351" s="64">
        <f t="shared" si="42"/>
        <v>0</v>
      </c>
      <c r="J351" s="64">
        <f t="shared" si="42"/>
        <v>0</v>
      </c>
    </row>
    <row r="352" spans="1:10" ht="15" customHeight="1">
      <c r="A352" s="22"/>
      <c r="B352" s="348" t="s">
        <v>499</v>
      </c>
      <c r="C352" s="52"/>
      <c r="D352" s="52" t="s">
        <v>21</v>
      </c>
      <c r="E352" s="52" t="s">
        <v>207</v>
      </c>
      <c r="F352" s="52"/>
      <c r="G352" s="52"/>
      <c r="H352" s="70">
        <f t="shared" si="42"/>
        <v>525</v>
      </c>
      <c r="I352" s="70">
        <f t="shared" si="42"/>
        <v>0</v>
      </c>
      <c r="J352" s="70">
        <f t="shared" si="42"/>
        <v>0</v>
      </c>
    </row>
    <row r="353" spans="1:10" ht="60" customHeight="1">
      <c r="A353" s="231"/>
      <c r="B353" s="335" t="s">
        <v>202</v>
      </c>
      <c r="C353" s="216"/>
      <c r="D353" s="216" t="s">
        <v>21</v>
      </c>
      <c r="E353" s="216" t="s">
        <v>207</v>
      </c>
      <c r="F353" s="215" t="s">
        <v>203</v>
      </c>
      <c r="G353" s="216"/>
      <c r="H353" s="210">
        <f t="shared" si="42"/>
        <v>525</v>
      </c>
      <c r="I353" s="210">
        <f t="shared" si="42"/>
        <v>0</v>
      </c>
      <c r="J353" s="210">
        <f t="shared" si="42"/>
        <v>0</v>
      </c>
    </row>
    <row r="354" spans="1:10" ht="15" customHeight="1">
      <c r="A354" s="249"/>
      <c r="B354" s="344" t="s">
        <v>438</v>
      </c>
      <c r="C354" s="244"/>
      <c r="D354" s="241" t="s">
        <v>21</v>
      </c>
      <c r="E354" s="241" t="s">
        <v>207</v>
      </c>
      <c r="F354" s="241" t="s">
        <v>204</v>
      </c>
      <c r="G354" s="244"/>
      <c r="H354" s="239">
        <f>H355+H358</f>
        <v>525</v>
      </c>
      <c r="I354" s="239">
        <f>I355+I358</f>
        <v>0</v>
      </c>
      <c r="J354" s="239">
        <f>J355+J358</f>
        <v>0</v>
      </c>
    </row>
    <row r="355" spans="1:10" ht="15" customHeight="1">
      <c r="A355" s="259"/>
      <c r="B355" s="321" t="s">
        <v>437</v>
      </c>
      <c r="C355" s="261"/>
      <c r="D355" s="261" t="s">
        <v>21</v>
      </c>
      <c r="E355" s="261" t="s">
        <v>207</v>
      </c>
      <c r="F355" s="261" t="s">
        <v>436</v>
      </c>
      <c r="G355" s="261"/>
      <c r="H355" s="263">
        <f>H357</f>
        <v>325</v>
      </c>
      <c r="I355" s="263">
        <f>I357</f>
        <v>0</v>
      </c>
      <c r="J355" s="263">
        <f>J357</f>
        <v>0</v>
      </c>
    </row>
    <row r="356" spans="1:10" ht="30" customHeight="1">
      <c r="A356" s="28"/>
      <c r="B356" s="302" t="s">
        <v>59</v>
      </c>
      <c r="C356" s="30"/>
      <c r="D356" s="30" t="s">
        <v>21</v>
      </c>
      <c r="E356" s="30" t="s">
        <v>207</v>
      </c>
      <c r="F356" s="30" t="s">
        <v>436</v>
      </c>
      <c r="G356" s="30" t="s">
        <v>78</v>
      </c>
      <c r="H356" s="59">
        <f aca="true" t="shared" si="43" ref="H356:J365">H357</f>
        <v>325</v>
      </c>
      <c r="I356" s="59">
        <f t="shared" si="43"/>
        <v>0</v>
      </c>
      <c r="J356" s="59">
        <f t="shared" si="43"/>
        <v>0</v>
      </c>
    </row>
    <row r="357" spans="1:10" ht="30" customHeight="1">
      <c r="A357" s="28"/>
      <c r="B357" s="297" t="s">
        <v>60</v>
      </c>
      <c r="C357" s="30"/>
      <c r="D357" s="30" t="s">
        <v>21</v>
      </c>
      <c r="E357" s="30" t="s">
        <v>207</v>
      </c>
      <c r="F357" s="30" t="s">
        <v>436</v>
      </c>
      <c r="G357" s="30" t="s">
        <v>61</v>
      </c>
      <c r="H357" s="60">
        <v>325</v>
      </c>
      <c r="I357" s="60">
        <v>0</v>
      </c>
      <c r="J357" s="60">
        <v>0</v>
      </c>
    </row>
    <row r="358" spans="1:10" ht="15" customHeight="1">
      <c r="A358" s="259"/>
      <c r="B358" s="321" t="s">
        <v>205</v>
      </c>
      <c r="C358" s="261"/>
      <c r="D358" s="261" t="s">
        <v>21</v>
      </c>
      <c r="E358" s="261" t="s">
        <v>207</v>
      </c>
      <c r="F358" s="261" t="s">
        <v>206</v>
      </c>
      <c r="G358" s="261"/>
      <c r="H358" s="263">
        <f>H360</f>
        <v>200</v>
      </c>
      <c r="I358" s="263">
        <f>I360</f>
        <v>0</v>
      </c>
      <c r="J358" s="263">
        <f>J360</f>
        <v>0</v>
      </c>
    </row>
    <row r="359" spans="1:10" ht="30" customHeight="1">
      <c r="A359" s="28"/>
      <c r="B359" s="302" t="s">
        <v>59</v>
      </c>
      <c r="C359" s="30"/>
      <c r="D359" s="30" t="s">
        <v>21</v>
      </c>
      <c r="E359" s="30" t="s">
        <v>207</v>
      </c>
      <c r="F359" s="30" t="s">
        <v>206</v>
      </c>
      <c r="G359" s="30" t="s">
        <v>78</v>
      </c>
      <c r="H359" s="59">
        <f t="shared" si="43"/>
        <v>200</v>
      </c>
      <c r="I359" s="59">
        <f t="shared" si="43"/>
        <v>0</v>
      </c>
      <c r="J359" s="59">
        <f t="shared" si="43"/>
        <v>0</v>
      </c>
    </row>
    <row r="360" spans="1:10" ht="30" customHeight="1">
      <c r="A360" s="28"/>
      <c r="B360" s="297" t="s">
        <v>60</v>
      </c>
      <c r="C360" s="30"/>
      <c r="D360" s="30" t="s">
        <v>21</v>
      </c>
      <c r="E360" s="30" t="s">
        <v>207</v>
      </c>
      <c r="F360" s="30" t="s">
        <v>206</v>
      </c>
      <c r="G360" s="30" t="s">
        <v>61</v>
      </c>
      <c r="H360" s="60">
        <v>200</v>
      </c>
      <c r="I360" s="60">
        <v>0</v>
      </c>
      <c r="J360" s="60">
        <v>0</v>
      </c>
    </row>
    <row r="361" spans="1:10" ht="15" customHeight="1">
      <c r="A361" s="19" t="s">
        <v>24</v>
      </c>
      <c r="B361" s="332" t="s">
        <v>22</v>
      </c>
      <c r="C361" s="41"/>
      <c r="D361" s="41" t="s">
        <v>23</v>
      </c>
      <c r="E361" s="41"/>
      <c r="F361" s="41"/>
      <c r="G361" s="41"/>
      <c r="H361" s="64">
        <f>H363</f>
        <v>60</v>
      </c>
      <c r="I361" s="64">
        <f>I363</f>
        <v>0</v>
      </c>
      <c r="J361" s="64">
        <f>J363</f>
        <v>0</v>
      </c>
    </row>
    <row r="362" spans="1:10" ht="15" customHeight="1">
      <c r="A362" s="22"/>
      <c r="B362" s="348" t="s">
        <v>97</v>
      </c>
      <c r="C362" s="52"/>
      <c r="D362" s="52" t="s">
        <v>23</v>
      </c>
      <c r="E362" s="52" t="s">
        <v>98</v>
      </c>
      <c r="F362" s="52"/>
      <c r="G362" s="52"/>
      <c r="H362" s="70">
        <f t="shared" si="43"/>
        <v>60</v>
      </c>
      <c r="I362" s="70">
        <f t="shared" si="43"/>
        <v>0</v>
      </c>
      <c r="J362" s="70">
        <f t="shared" si="43"/>
        <v>0</v>
      </c>
    </row>
    <row r="363" spans="1:10" ht="60" customHeight="1">
      <c r="A363" s="222"/>
      <c r="B363" s="341" t="s">
        <v>439</v>
      </c>
      <c r="C363" s="209"/>
      <c r="D363" s="216" t="s">
        <v>23</v>
      </c>
      <c r="E363" s="216" t="s">
        <v>98</v>
      </c>
      <c r="F363" s="215" t="s">
        <v>181</v>
      </c>
      <c r="G363" s="209"/>
      <c r="H363" s="232">
        <f t="shared" si="43"/>
        <v>60</v>
      </c>
      <c r="I363" s="232">
        <f t="shared" si="43"/>
        <v>0</v>
      </c>
      <c r="J363" s="232">
        <f t="shared" si="43"/>
        <v>0</v>
      </c>
    </row>
    <row r="364" spans="1:10" ht="60" customHeight="1">
      <c r="A364" s="256"/>
      <c r="B364" s="346" t="s">
        <v>194</v>
      </c>
      <c r="C364" s="148"/>
      <c r="D364" s="148" t="s">
        <v>23</v>
      </c>
      <c r="E364" s="148" t="s">
        <v>98</v>
      </c>
      <c r="F364" s="148" t="s">
        <v>190</v>
      </c>
      <c r="G364" s="148"/>
      <c r="H364" s="257">
        <f t="shared" si="43"/>
        <v>60</v>
      </c>
      <c r="I364" s="257">
        <f t="shared" si="43"/>
        <v>0</v>
      </c>
      <c r="J364" s="257">
        <f t="shared" si="43"/>
        <v>0</v>
      </c>
    </row>
    <row r="365" spans="1:10" ht="30" customHeight="1">
      <c r="A365" s="245"/>
      <c r="B365" s="344" t="s">
        <v>195</v>
      </c>
      <c r="C365" s="241"/>
      <c r="D365" s="241" t="s">
        <v>23</v>
      </c>
      <c r="E365" s="241" t="s">
        <v>98</v>
      </c>
      <c r="F365" s="241" t="s">
        <v>192</v>
      </c>
      <c r="G365" s="241"/>
      <c r="H365" s="246">
        <f t="shared" si="43"/>
        <v>60</v>
      </c>
      <c r="I365" s="246">
        <f t="shared" si="43"/>
        <v>0</v>
      </c>
      <c r="J365" s="246">
        <f t="shared" si="43"/>
        <v>0</v>
      </c>
    </row>
    <row r="366" spans="1:10" ht="15" customHeight="1">
      <c r="A366" s="259"/>
      <c r="B366" s="321" t="s">
        <v>196</v>
      </c>
      <c r="C366" s="261"/>
      <c r="D366" s="261" t="s">
        <v>23</v>
      </c>
      <c r="E366" s="261" t="s">
        <v>98</v>
      </c>
      <c r="F366" s="261" t="s">
        <v>445</v>
      </c>
      <c r="G366" s="261"/>
      <c r="H366" s="267">
        <f>H368</f>
        <v>60</v>
      </c>
      <c r="I366" s="267">
        <f>I368</f>
        <v>0</v>
      </c>
      <c r="J366" s="267">
        <f>J368</f>
        <v>0</v>
      </c>
    </row>
    <row r="367" spans="1:10" ht="30" customHeight="1">
      <c r="A367" s="28"/>
      <c r="B367" s="302" t="s">
        <v>59</v>
      </c>
      <c r="C367" s="30"/>
      <c r="D367" s="30" t="s">
        <v>23</v>
      </c>
      <c r="E367" s="30" t="s">
        <v>98</v>
      </c>
      <c r="F367" s="30" t="s">
        <v>445</v>
      </c>
      <c r="G367" s="30" t="s">
        <v>78</v>
      </c>
      <c r="H367" s="60">
        <f aca="true" t="shared" si="44" ref="H367:J373">H368</f>
        <v>60</v>
      </c>
      <c r="I367" s="60">
        <f t="shared" si="44"/>
        <v>0</v>
      </c>
      <c r="J367" s="60">
        <f t="shared" si="44"/>
        <v>0</v>
      </c>
    </row>
    <row r="368" spans="1:10" ht="30" customHeight="1">
      <c r="A368" s="28"/>
      <c r="B368" s="297" t="s">
        <v>60</v>
      </c>
      <c r="C368" s="30"/>
      <c r="D368" s="30" t="s">
        <v>23</v>
      </c>
      <c r="E368" s="30" t="s">
        <v>98</v>
      </c>
      <c r="F368" s="30" t="s">
        <v>445</v>
      </c>
      <c r="G368" s="30" t="s">
        <v>61</v>
      </c>
      <c r="H368" s="60">
        <v>60</v>
      </c>
      <c r="I368" s="60">
        <v>0</v>
      </c>
      <c r="J368" s="60">
        <v>0</v>
      </c>
    </row>
    <row r="369" spans="1:11" ht="15" customHeight="1">
      <c r="A369" s="19" t="s">
        <v>531</v>
      </c>
      <c r="B369" s="332" t="s">
        <v>25</v>
      </c>
      <c r="C369" s="41"/>
      <c r="D369" s="41" t="s">
        <v>26</v>
      </c>
      <c r="E369" s="41"/>
      <c r="F369" s="41"/>
      <c r="G369" s="41"/>
      <c r="H369" s="64">
        <f>H370+H377</f>
        <v>531</v>
      </c>
      <c r="I369" s="64">
        <f>I370+I377</f>
        <v>552.24</v>
      </c>
      <c r="J369" s="64">
        <f>J370+J377</f>
        <v>574.33</v>
      </c>
      <c r="K369" s="67"/>
    </row>
    <row r="370" spans="1:11" ht="15" customHeight="1">
      <c r="A370" s="35"/>
      <c r="B370" s="333" t="s">
        <v>271</v>
      </c>
      <c r="C370" s="24"/>
      <c r="D370" s="24" t="s">
        <v>26</v>
      </c>
      <c r="E370" s="24">
        <v>1001</v>
      </c>
      <c r="F370" s="24" t="s">
        <v>65</v>
      </c>
      <c r="G370" s="24" t="s">
        <v>65</v>
      </c>
      <c r="H370" s="57">
        <f t="shared" si="44"/>
        <v>531</v>
      </c>
      <c r="I370" s="57">
        <f t="shared" si="44"/>
        <v>552.24</v>
      </c>
      <c r="J370" s="57">
        <f t="shared" si="44"/>
        <v>574.33</v>
      </c>
      <c r="K370" s="67"/>
    </row>
    <row r="371" spans="1:11" s="2" customFormat="1" ht="45" customHeight="1">
      <c r="A371" s="233"/>
      <c r="B371" s="338" t="s">
        <v>476</v>
      </c>
      <c r="C371" s="205"/>
      <c r="D371" s="205">
        <v>1000</v>
      </c>
      <c r="E371" s="205">
        <v>1001</v>
      </c>
      <c r="F371" s="213" t="s">
        <v>261</v>
      </c>
      <c r="G371" s="205"/>
      <c r="H371" s="206">
        <f t="shared" si="44"/>
        <v>531</v>
      </c>
      <c r="I371" s="206">
        <f t="shared" si="44"/>
        <v>552.24</v>
      </c>
      <c r="J371" s="206">
        <f t="shared" si="44"/>
        <v>574.33</v>
      </c>
      <c r="K371" s="72"/>
    </row>
    <row r="372" spans="1:11" s="2" customFormat="1" ht="15">
      <c r="A372" s="39"/>
      <c r="B372" s="297" t="s">
        <v>213</v>
      </c>
      <c r="C372" s="27"/>
      <c r="D372" s="31">
        <v>1000</v>
      </c>
      <c r="E372" s="31">
        <v>1001</v>
      </c>
      <c r="F372" s="34" t="s">
        <v>262</v>
      </c>
      <c r="G372" s="27"/>
      <c r="H372" s="59">
        <f t="shared" si="44"/>
        <v>531</v>
      </c>
      <c r="I372" s="59">
        <f t="shared" si="44"/>
        <v>552.24</v>
      </c>
      <c r="J372" s="59">
        <f t="shared" si="44"/>
        <v>574.33</v>
      </c>
      <c r="K372" s="72"/>
    </row>
    <row r="373" spans="1:11" s="2" customFormat="1" ht="15">
      <c r="A373" s="39"/>
      <c r="B373" s="297" t="s">
        <v>213</v>
      </c>
      <c r="C373" s="27"/>
      <c r="D373" s="31">
        <v>1000</v>
      </c>
      <c r="E373" s="31">
        <v>1001</v>
      </c>
      <c r="F373" s="34" t="s">
        <v>263</v>
      </c>
      <c r="G373" s="27"/>
      <c r="H373" s="59">
        <f t="shared" si="44"/>
        <v>531</v>
      </c>
      <c r="I373" s="59">
        <f t="shared" si="44"/>
        <v>552.24</v>
      </c>
      <c r="J373" s="59">
        <f t="shared" si="44"/>
        <v>574.33</v>
      </c>
      <c r="K373" s="72"/>
    </row>
    <row r="374" spans="1:11" ht="30" customHeight="1">
      <c r="A374" s="259"/>
      <c r="B374" s="317" t="s">
        <v>266</v>
      </c>
      <c r="C374" s="262"/>
      <c r="D374" s="262">
        <v>1000</v>
      </c>
      <c r="E374" s="262">
        <v>1001</v>
      </c>
      <c r="F374" s="262" t="s">
        <v>267</v>
      </c>
      <c r="G374" s="261"/>
      <c r="H374" s="263">
        <f>H376</f>
        <v>531</v>
      </c>
      <c r="I374" s="263">
        <f>I376</f>
        <v>552.24</v>
      </c>
      <c r="J374" s="263">
        <f>J376</f>
        <v>574.33</v>
      </c>
      <c r="K374" s="73"/>
    </row>
    <row r="375" spans="1:11" ht="15" customHeight="1">
      <c r="A375" s="28"/>
      <c r="B375" s="297" t="s">
        <v>268</v>
      </c>
      <c r="C375" s="31"/>
      <c r="D375" s="31">
        <v>1000</v>
      </c>
      <c r="E375" s="31">
        <v>1001</v>
      </c>
      <c r="F375" s="31" t="s">
        <v>267</v>
      </c>
      <c r="G375" s="30" t="s">
        <v>284</v>
      </c>
      <c r="H375" s="59">
        <f>H376</f>
        <v>531</v>
      </c>
      <c r="I375" s="59">
        <f>I376</f>
        <v>552.24</v>
      </c>
      <c r="J375" s="59">
        <f>J376</f>
        <v>574.33</v>
      </c>
      <c r="K375" s="73"/>
    </row>
    <row r="376" spans="1:11" ht="30" customHeight="1">
      <c r="A376" s="28"/>
      <c r="B376" s="297" t="s">
        <v>269</v>
      </c>
      <c r="C376" s="31"/>
      <c r="D376" s="31">
        <v>1000</v>
      </c>
      <c r="E376" s="31">
        <v>1001</v>
      </c>
      <c r="F376" s="31" t="s">
        <v>267</v>
      </c>
      <c r="G376" s="30" t="s">
        <v>270</v>
      </c>
      <c r="H376" s="59">
        <v>531</v>
      </c>
      <c r="I376" s="59">
        <v>552.24</v>
      </c>
      <c r="J376" s="59">
        <v>574.33</v>
      </c>
      <c r="K376" s="73"/>
    </row>
    <row r="377" spans="1:11" ht="15" customHeight="1" hidden="1">
      <c r="A377" s="35"/>
      <c r="B377" s="333" t="s">
        <v>127</v>
      </c>
      <c r="C377" s="24"/>
      <c r="D377" s="24" t="s">
        <v>26</v>
      </c>
      <c r="E377" s="24">
        <v>1003</v>
      </c>
      <c r="F377" s="24" t="s">
        <v>65</v>
      </c>
      <c r="G377" s="24" t="s">
        <v>65</v>
      </c>
      <c r="H377" s="57">
        <f>H378+H387+H392</f>
        <v>0</v>
      </c>
      <c r="I377" s="57">
        <f>I378+I387+I392</f>
        <v>0</v>
      </c>
      <c r="J377" s="57">
        <f>J378+J387+J392</f>
        <v>0</v>
      </c>
      <c r="K377" s="67"/>
    </row>
    <row r="378" spans="1:11" ht="75" customHeight="1" hidden="1">
      <c r="A378" s="221"/>
      <c r="B378" s="341" t="s">
        <v>441</v>
      </c>
      <c r="C378" s="209"/>
      <c r="D378" s="209">
        <v>1000</v>
      </c>
      <c r="E378" s="216" t="s">
        <v>283</v>
      </c>
      <c r="F378" s="216" t="s">
        <v>447</v>
      </c>
      <c r="G378" s="209"/>
      <c r="H378" s="210">
        <f>H379+H383</f>
        <v>0</v>
      </c>
      <c r="I378" s="210">
        <f>I379+I383</f>
        <v>0</v>
      </c>
      <c r="J378" s="210">
        <f>J379+J383</f>
        <v>0</v>
      </c>
      <c r="K378" s="67"/>
    </row>
    <row r="379" spans="1:11" ht="45" customHeight="1" hidden="1">
      <c r="A379" s="248"/>
      <c r="B379" s="344" t="s">
        <v>442</v>
      </c>
      <c r="C379" s="238"/>
      <c r="D379" s="238">
        <v>1000</v>
      </c>
      <c r="E379" s="241" t="s">
        <v>283</v>
      </c>
      <c r="F379" s="241" t="s">
        <v>448</v>
      </c>
      <c r="G379" s="241" t="s">
        <v>38</v>
      </c>
      <c r="H379" s="239">
        <f>H380</f>
        <v>0</v>
      </c>
      <c r="I379" s="239">
        <f>I380</f>
        <v>0</v>
      </c>
      <c r="J379" s="239">
        <f>J380</f>
        <v>0</v>
      </c>
      <c r="K379" s="67"/>
    </row>
    <row r="380" spans="1:11" ht="60" customHeight="1" hidden="1">
      <c r="A380" s="273"/>
      <c r="B380" s="321" t="s">
        <v>484</v>
      </c>
      <c r="C380" s="262"/>
      <c r="D380" s="262">
        <v>1000</v>
      </c>
      <c r="E380" s="261" t="s">
        <v>283</v>
      </c>
      <c r="F380" s="261" t="s">
        <v>449</v>
      </c>
      <c r="G380" s="261"/>
      <c r="H380" s="263">
        <f aca="true" t="shared" si="45" ref="H380:J381">H381</f>
        <v>0</v>
      </c>
      <c r="I380" s="263">
        <f t="shared" si="45"/>
        <v>0</v>
      </c>
      <c r="J380" s="263">
        <f t="shared" si="45"/>
        <v>0</v>
      </c>
      <c r="K380" s="67"/>
    </row>
    <row r="381" spans="1:11" ht="15" customHeight="1" hidden="1">
      <c r="A381" s="49"/>
      <c r="B381" s="297" t="s">
        <v>268</v>
      </c>
      <c r="C381" s="27"/>
      <c r="D381" s="31">
        <v>1000</v>
      </c>
      <c r="E381" s="30" t="s">
        <v>283</v>
      </c>
      <c r="F381" s="30" t="s">
        <v>449</v>
      </c>
      <c r="G381" s="30" t="s">
        <v>284</v>
      </c>
      <c r="H381" s="156">
        <f t="shared" si="45"/>
        <v>0</v>
      </c>
      <c r="I381" s="156">
        <f t="shared" si="45"/>
        <v>0</v>
      </c>
      <c r="J381" s="156">
        <f t="shared" si="45"/>
        <v>0</v>
      </c>
      <c r="K381" s="67"/>
    </row>
    <row r="382" spans="1:11" ht="30" customHeight="1" hidden="1">
      <c r="A382" s="157"/>
      <c r="B382" s="297" t="s">
        <v>269</v>
      </c>
      <c r="C382" s="154"/>
      <c r="D382" s="155">
        <v>1000</v>
      </c>
      <c r="E382" s="155">
        <v>1003</v>
      </c>
      <c r="F382" s="30" t="s">
        <v>449</v>
      </c>
      <c r="G382" s="155">
        <v>320</v>
      </c>
      <c r="H382" s="156">
        <v>0</v>
      </c>
      <c r="I382" s="156">
        <v>0</v>
      </c>
      <c r="J382" s="156">
        <v>0</v>
      </c>
      <c r="K382" s="67"/>
    </row>
    <row r="383" spans="1:11" ht="15" customHeight="1" hidden="1">
      <c r="A383" s="248"/>
      <c r="B383" s="344" t="s">
        <v>443</v>
      </c>
      <c r="C383" s="238"/>
      <c r="D383" s="238">
        <v>1000</v>
      </c>
      <c r="E383" s="241" t="s">
        <v>283</v>
      </c>
      <c r="F383" s="241" t="s">
        <v>450</v>
      </c>
      <c r="G383" s="241" t="s">
        <v>38</v>
      </c>
      <c r="H383" s="239">
        <f>H384</f>
        <v>0</v>
      </c>
      <c r="I383" s="239">
        <f>I384</f>
        <v>0</v>
      </c>
      <c r="J383" s="239">
        <f>J384</f>
        <v>0</v>
      </c>
      <c r="K383" s="67"/>
    </row>
    <row r="384" spans="1:11" ht="90" customHeight="1" hidden="1">
      <c r="A384" s="273"/>
      <c r="B384" s="321" t="s">
        <v>485</v>
      </c>
      <c r="C384" s="262"/>
      <c r="D384" s="262">
        <v>1000</v>
      </c>
      <c r="E384" s="261" t="s">
        <v>283</v>
      </c>
      <c r="F384" s="261" t="s">
        <v>451</v>
      </c>
      <c r="G384" s="261"/>
      <c r="H384" s="263">
        <f aca="true" t="shared" si="46" ref="H384:J385">H385</f>
        <v>0</v>
      </c>
      <c r="I384" s="263">
        <f t="shared" si="46"/>
        <v>0</v>
      </c>
      <c r="J384" s="263">
        <f t="shared" si="46"/>
        <v>0</v>
      </c>
      <c r="K384" s="67"/>
    </row>
    <row r="385" spans="1:11" ht="15" customHeight="1" hidden="1">
      <c r="A385" s="49"/>
      <c r="B385" s="297" t="s">
        <v>268</v>
      </c>
      <c r="C385" s="27"/>
      <c r="D385" s="31">
        <v>1000</v>
      </c>
      <c r="E385" s="30" t="s">
        <v>283</v>
      </c>
      <c r="F385" s="30" t="s">
        <v>451</v>
      </c>
      <c r="G385" s="30" t="s">
        <v>284</v>
      </c>
      <c r="H385" s="156">
        <f t="shared" si="46"/>
        <v>0</v>
      </c>
      <c r="I385" s="156">
        <f t="shared" si="46"/>
        <v>0</v>
      </c>
      <c r="J385" s="156">
        <f t="shared" si="46"/>
        <v>0</v>
      </c>
      <c r="K385" s="67"/>
    </row>
    <row r="386" spans="1:11" ht="30" customHeight="1" hidden="1">
      <c r="A386" s="157"/>
      <c r="B386" s="297" t="s">
        <v>269</v>
      </c>
      <c r="C386" s="154"/>
      <c r="D386" s="155">
        <v>1000</v>
      </c>
      <c r="E386" s="155">
        <v>1003</v>
      </c>
      <c r="F386" s="30" t="s">
        <v>451</v>
      </c>
      <c r="G386" s="155">
        <v>320</v>
      </c>
      <c r="H386" s="156">
        <v>0</v>
      </c>
      <c r="I386" s="156">
        <v>0</v>
      </c>
      <c r="J386" s="156">
        <v>0</v>
      </c>
      <c r="K386" s="67"/>
    </row>
    <row r="387" spans="1:11" s="7" customFormat="1" ht="60" customHeight="1" hidden="1">
      <c r="A387" s="214"/>
      <c r="B387" s="341" t="s">
        <v>122</v>
      </c>
      <c r="C387" s="209"/>
      <c r="D387" s="209">
        <v>1000</v>
      </c>
      <c r="E387" s="209">
        <v>1003</v>
      </c>
      <c r="F387" s="216" t="s">
        <v>123</v>
      </c>
      <c r="G387" s="209"/>
      <c r="H387" s="210">
        <f aca="true" t="shared" si="47" ref="H387:J388">H388</f>
        <v>0</v>
      </c>
      <c r="I387" s="210">
        <f t="shared" si="47"/>
        <v>0</v>
      </c>
      <c r="J387" s="210">
        <f t="shared" si="47"/>
        <v>0</v>
      </c>
      <c r="K387" s="74"/>
    </row>
    <row r="388" spans="1:11" s="7" customFormat="1" ht="30" customHeight="1" hidden="1">
      <c r="A388" s="240"/>
      <c r="B388" s="344" t="s">
        <v>27</v>
      </c>
      <c r="C388" s="243"/>
      <c r="D388" s="238">
        <v>1000</v>
      </c>
      <c r="E388" s="238">
        <v>1003</v>
      </c>
      <c r="F388" s="241" t="s">
        <v>124</v>
      </c>
      <c r="G388" s="243"/>
      <c r="H388" s="239">
        <f t="shared" si="47"/>
        <v>0</v>
      </c>
      <c r="I388" s="239">
        <f t="shared" si="47"/>
        <v>0</v>
      </c>
      <c r="J388" s="239">
        <f t="shared" si="47"/>
        <v>0</v>
      </c>
      <c r="K388" s="74"/>
    </row>
    <row r="389" spans="1:11" s="7" customFormat="1" ht="15" customHeight="1" hidden="1">
      <c r="A389" s="269"/>
      <c r="B389" s="317" t="s">
        <v>125</v>
      </c>
      <c r="C389" s="262"/>
      <c r="D389" s="262">
        <v>1000</v>
      </c>
      <c r="E389" s="262">
        <v>1003</v>
      </c>
      <c r="F389" s="261" t="s">
        <v>126</v>
      </c>
      <c r="G389" s="265"/>
      <c r="H389" s="263">
        <f>H391</f>
        <v>0</v>
      </c>
      <c r="I389" s="263">
        <f>I391</f>
        <v>0</v>
      </c>
      <c r="J389" s="263">
        <f>J391</f>
        <v>0</v>
      </c>
      <c r="K389" s="74"/>
    </row>
    <row r="390" spans="1:11" s="7" customFormat="1" ht="30" customHeight="1" hidden="1">
      <c r="A390" s="38"/>
      <c r="B390" s="297" t="s">
        <v>59</v>
      </c>
      <c r="C390" s="31"/>
      <c r="D390" s="31">
        <v>1000</v>
      </c>
      <c r="E390" s="31">
        <v>1003</v>
      </c>
      <c r="F390" s="30" t="s">
        <v>126</v>
      </c>
      <c r="G390" s="31">
        <v>200</v>
      </c>
      <c r="H390" s="59">
        <f>H391</f>
        <v>0</v>
      </c>
      <c r="I390" s="59">
        <f>I391</f>
        <v>0</v>
      </c>
      <c r="J390" s="59">
        <f>J391</f>
        <v>0</v>
      </c>
      <c r="K390" s="74"/>
    </row>
    <row r="391" spans="1:11" s="7" customFormat="1" ht="30" customHeight="1" hidden="1">
      <c r="A391" s="38"/>
      <c r="B391" s="297" t="s">
        <v>60</v>
      </c>
      <c r="C391" s="31"/>
      <c r="D391" s="31">
        <v>1000</v>
      </c>
      <c r="E391" s="31">
        <v>1003</v>
      </c>
      <c r="F391" s="30" t="s">
        <v>126</v>
      </c>
      <c r="G391" s="30" t="s">
        <v>61</v>
      </c>
      <c r="H391" s="60">
        <f>300-300</f>
        <v>0</v>
      </c>
      <c r="I391" s="60">
        <f>300-300</f>
        <v>0</v>
      </c>
      <c r="J391" s="60">
        <f>300-300</f>
        <v>0</v>
      </c>
      <c r="K391" s="74"/>
    </row>
    <row r="392" spans="1:11" s="2" customFormat="1" ht="45" customHeight="1" hidden="1">
      <c r="A392" s="233"/>
      <c r="B392" s="338" t="s">
        <v>476</v>
      </c>
      <c r="C392" s="223"/>
      <c r="D392" s="223">
        <v>1000</v>
      </c>
      <c r="E392" s="223">
        <v>1003</v>
      </c>
      <c r="F392" s="213" t="s">
        <v>261</v>
      </c>
      <c r="G392" s="205"/>
      <c r="H392" s="206">
        <f aca="true" t="shared" si="48" ref="H392:J394">H393</f>
        <v>0</v>
      </c>
      <c r="I392" s="206">
        <f t="shared" si="48"/>
        <v>0</v>
      </c>
      <c r="J392" s="206">
        <f t="shared" si="48"/>
        <v>0</v>
      </c>
      <c r="K392" s="72"/>
    </row>
    <row r="393" spans="1:11" s="2" customFormat="1" ht="15" hidden="1">
      <c r="A393" s="39"/>
      <c r="B393" s="297" t="s">
        <v>213</v>
      </c>
      <c r="C393" s="40"/>
      <c r="D393" s="31">
        <v>1000</v>
      </c>
      <c r="E393" s="31">
        <v>1003</v>
      </c>
      <c r="F393" s="34" t="s">
        <v>262</v>
      </c>
      <c r="G393" s="27"/>
      <c r="H393" s="59">
        <f t="shared" si="48"/>
        <v>0</v>
      </c>
      <c r="I393" s="59">
        <f t="shared" si="48"/>
        <v>0</v>
      </c>
      <c r="J393" s="59">
        <f t="shared" si="48"/>
        <v>0</v>
      </c>
      <c r="K393" s="72"/>
    </row>
    <row r="394" spans="1:11" s="2" customFormat="1" ht="15" hidden="1">
      <c r="A394" s="39"/>
      <c r="B394" s="297" t="s">
        <v>213</v>
      </c>
      <c r="C394" s="40"/>
      <c r="D394" s="31">
        <v>1000</v>
      </c>
      <c r="E394" s="31">
        <v>1003</v>
      </c>
      <c r="F394" s="34" t="s">
        <v>263</v>
      </c>
      <c r="G394" s="27"/>
      <c r="H394" s="59">
        <f t="shared" si="48"/>
        <v>0</v>
      </c>
      <c r="I394" s="59">
        <f t="shared" si="48"/>
        <v>0</v>
      </c>
      <c r="J394" s="59">
        <f t="shared" si="48"/>
        <v>0</v>
      </c>
      <c r="K394" s="72"/>
    </row>
    <row r="395" spans="1:11" ht="15" hidden="1">
      <c r="A395" s="277"/>
      <c r="B395" s="317" t="s">
        <v>125</v>
      </c>
      <c r="C395" s="262"/>
      <c r="D395" s="262">
        <v>1000</v>
      </c>
      <c r="E395" s="262">
        <v>1003</v>
      </c>
      <c r="F395" s="270" t="s">
        <v>299</v>
      </c>
      <c r="G395" s="262" t="s">
        <v>38</v>
      </c>
      <c r="H395" s="263">
        <f>H397+H399</f>
        <v>0</v>
      </c>
      <c r="I395" s="263">
        <f>I397+I399</f>
        <v>0</v>
      </c>
      <c r="J395" s="263">
        <f>J397+J399</f>
        <v>0</v>
      </c>
      <c r="K395" s="75"/>
    </row>
    <row r="396" spans="1:11" ht="30" customHeight="1" hidden="1">
      <c r="A396" s="39"/>
      <c r="B396" s="297" t="s">
        <v>59</v>
      </c>
      <c r="C396" s="31"/>
      <c r="D396" s="31">
        <v>1000</v>
      </c>
      <c r="E396" s="31">
        <v>1003</v>
      </c>
      <c r="F396" s="34" t="s">
        <v>299</v>
      </c>
      <c r="G396" s="31">
        <v>200</v>
      </c>
      <c r="H396" s="59">
        <f aca="true" t="shared" si="49" ref="H396:J403">H397</f>
        <v>0</v>
      </c>
      <c r="I396" s="59">
        <f t="shared" si="49"/>
        <v>0</v>
      </c>
      <c r="J396" s="59">
        <f t="shared" si="49"/>
        <v>0</v>
      </c>
      <c r="K396" s="75"/>
    </row>
    <row r="397" spans="1:11" ht="30" customHeight="1" hidden="1">
      <c r="A397" s="39"/>
      <c r="B397" s="297" t="s">
        <v>60</v>
      </c>
      <c r="C397" s="31"/>
      <c r="D397" s="31">
        <v>1000</v>
      </c>
      <c r="E397" s="31">
        <v>1003</v>
      </c>
      <c r="F397" s="34" t="s">
        <v>299</v>
      </c>
      <c r="G397" s="31">
        <v>240</v>
      </c>
      <c r="H397" s="59">
        <v>0</v>
      </c>
      <c r="I397" s="59">
        <v>0</v>
      </c>
      <c r="J397" s="59">
        <v>0</v>
      </c>
      <c r="K397" s="75"/>
    </row>
    <row r="398" spans="1:11" ht="15" hidden="1">
      <c r="A398" s="39"/>
      <c r="B398" s="299" t="s">
        <v>268</v>
      </c>
      <c r="C398" s="31"/>
      <c r="D398" s="31">
        <v>1000</v>
      </c>
      <c r="E398" s="31">
        <v>1003</v>
      </c>
      <c r="F398" s="34" t="s">
        <v>299</v>
      </c>
      <c r="G398" s="31">
        <v>300</v>
      </c>
      <c r="H398" s="59">
        <f t="shared" si="49"/>
        <v>0</v>
      </c>
      <c r="I398" s="59">
        <f t="shared" si="49"/>
        <v>0</v>
      </c>
      <c r="J398" s="59">
        <f t="shared" si="49"/>
        <v>0</v>
      </c>
      <c r="K398" s="75"/>
    </row>
    <row r="399" spans="1:11" ht="15" customHeight="1" hidden="1">
      <c r="A399" s="28"/>
      <c r="B399" s="297" t="s">
        <v>285</v>
      </c>
      <c r="C399" s="31"/>
      <c r="D399" s="31">
        <v>1000</v>
      </c>
      <c r="E399" s="31">
        <v>1003</v>
      </c>
      <c r="F399" s="34" t="s">
        <v>299</v>
      </c>
      <c r="G399" s="30" t="s">
        <v>286</v>
      </c>
      <c r="H399" s="60">
        <v>0</v>
      </c>
      <c r="I399" s="60">
        <v>0</v>
      </c>
      <c r="J399" s="60">
        <v>0</v>
      </c>
      <c r="K399" s="73"/>
    </row>
    <row r="400" spans="1:11" ht="15" customHeight="1">
      <c r="A400" s="19" t="s">
        <v>532</v>
      </c>
      <c r="B400" s="332" t="s">
        <v>500</v>
      </c>
      <c r="C400" s="48"/>
      <c r="D400" s="48">
        <v>1100</v>
      </c>
      <c r="E400" s="41"/>
      <c r="F400" s="41"/>
      <c r="G400" s="41"/>
      <c r="H400" s="64">
        <f t="shared" si="49"/>
        <v>450</v>
      </c>
      <c r="I400" s="64">
        <f t="shared" si="49"/>
        <v>0</v>
      </c>
      <c r="J400" s="64">
        <f t="shared" si="49"/>
        <v>0</v>
      </c>
      <c r="K400" s="67"/>
    </row>
    <row r="401" spans="1:10" ht="15" customHeight="1">
      <c r="A401" s="22"/>
      <c r="B401" s="333" t="s">
        <v>62</v>
      </c>
      <c r="C401" s="23"/>
      <c r="D401" s="23" t="s">
        <v>28</v>
      </c>
      <c r="E401" s="23" t="s">
        <v>63</v>
      </c>
      <c r="F401" s="23"/>
      <c r="G401" s="23"/>
      <c r="H401" s="57">
        <f t="shared" si="49"/>
        <v>450</v>
      </c>
      <c r="I401" s="57">
        <f t="shared" si="49"/>
        <v>0</v>
      </c>
      <c r="J401" s="57">
        <f t="shared" si="49"/>
        <v>0</v>
      </c>
    </row>
    <row r="402" spans="1:10" ht="60" customHeight="1">
      <c r="A402" s="231"/>
      <c r="B402" s="341" t="s">
        <v>53</v>
      </c>
      <c r="C402" s="216"/>
      <c r="D402" s="216" t="s">
        <v>28</v>
      </c>
      <c r="E402" s="215" t="s">
        <v>63</v>
      </c>
      <c r="F402" s="234" t="s">
        <v>54</v>
      </c>
      <c r="G402" s="216"/>
      <c r="H402" s="210">
        <f t="shared" si="49"/>
        <v>450</v>
      </c>
      <c r="I402" s="210">
        <f t="shared" si="49"/>
        <v>0</v>
      </c>
      <c r="J402" s="210">
        <f t="shared" si="49"/>
        <v>0</v>
      </c>
    </row>
    <row r="403" spans="1:10" ht="30" customHeight="1">
      <c r="A403" s="249"/>
      <c r="B403" s="349" t="s">
        <v>55</v>
      </c>
      <c r="C403" s="244"/>
      <c r="D403" s="241" t="s">
        <v>28</v>
      </c>
      <c r="E403" s="241" t="s">
        <v>63</v>
      </c>
      <c r="F403" s="241" t="s">
        <v>56</v>
      </c>
      <c r="G403" s="244"/>
      <c r="H403" s="239">
        <f t="shared" si="49"/>
        <v>450</v>
      </c>
      <c r="I403" s="239">
        <f t="shared" si="49"/>
        <v>0</v>
      </c>
      <c r="J403" s="239">
        <f t="shared" si="49"/>
        <v>0</v>
      </c>
    </row>
    <row r="404" spans="1:10" ht="30" customHeight="1">
      <c r="A404" s="259"/>
      <c r="B404" s="317" t="s">
        <v>57</v>
      </c>
      <c r="C404" s="261"/>
      <c r="D404" s="261" t="s">
        <v>28</v>
      </c>
      <c r="E404" s="261" t="s">
        <v>63</v>
      </c>
      <c r="F404" s="261" t="s">
        <v>58</v>
      </c>
      <c r="G404" s="261"/>
      <c r="H404" s="263">
        <f>H406</f>
        <v>450</v>
      </c>
      <c r="I404" s="263">
        <f>I406</f>
        <v>0</v>
      </c>
      <c r="J404" s="263">
        <f>J406</f>
        <v>0</v>
      </c>
    </row>
    <row r="405" spans="1:10" ht="30" customHeight="1">
      <c r="A405" s="28"/>
      <c r="B405" s="347" t="s">
        <v>59</v>
      </c>
      <c r="C405" s="30"/>
      <c r="D405" s="30" t="s">
        <v>28</v>
      </c>
      <c r="E405" s="30" t="s">
        <v>63</v>
      </c>
      <c r="F405" s="30" t="s">
        <v>58</v>
      </c>
      <c r="G405" s="30" t="s">
        <v>78</v>
      </c>
      <c r="H405" s="59">
        <f aca="true" t="shared" si="50" ref="H405:J411">H406</f>
        <v>450</v>
      </c>
      <c r="I405" s="59">
        <f t="shared" si="50"/>
        <v>0</v>
      </c>
      <c r="J405" s="59">
        <f t="shared" si="50"/>
        <v>0</v>
      </c>
    </row>
    <row r="406" spans="1:10" ht="30" customHeight="1">
      <c r="A406" s="28"/>
      <c r="B406" s="297" t="s">
        <v>60</v>
      </c>
      <c r="C406" s="30"/>
      <c r="D406" s="30" t="s">
        <v>28</v>
      </c>
      <c r="E406" s="30" t="s">
        <v>63</v>
      </c>
      <c r="F406" s="30" t="s">
        <v>58</v>
      </c>
      <c r="G406" s="30" t="s">
        <v>61</v>
      </c>
      <c r="H406" s="60">
        <v>450</v>
      </c>
      <c r="I406" s="60">
        <v>0</v>
      </c>
      <c r="J406" s="60">
        <v>0</v>
      </c>
    </row>
    <row r="407" spans="1:10" ht="15" customHeight="1" hidden="1">
      <c r="A407" s="19" t="s">
        <v>533</v>
      </c>
      <c r="B407" s="332" t="s">
        <v>29</v>
      </c>
      <c r="C407" s="48"/>
      <c r="D407" s="41" t="s">
        <v>30</v>
      </c>
      <c r="E407" s="41"/>
      <c r="F407" s="41"/>
      <c r="G407" s="41"/>
      <c r="H407" s="64">
        <f t="shared" si="50"/>
        <v>0</v>
      </c>
      <c r="I407" s="64">
        <f t="shared" si="50"/>
        <v>0</v>
      </c>
      <c r="J407" s="64">
        <f>J408</f>
        <v>0</v>
      </c>
    </row>
    <row r="408" spans="1:10" ht="15" customHeight="1" hidden="1">
      <c r="A408" s="22"/>
      <c r="B408" s="348" t="s">
        <v>292</v>
      </c>
      <c r="C408" s="23"/>
      <c r="D408" s="52" t="s">
        <v>30</v>
      </c>
      <c r="E408" s="52" t="s">
        <v>293</v>
      </c>
      <c r="F408" s="52"/>
      <c r="G408" s="52"/>
      <c r="H408" s="70">
        <f t="shared" si="50"/>
        <v>0</v>
      </c>
      <c r="I408" s="70">
        <f t="shared" si="50"/>
        <v>0</v>
      </c>
      <c r="J408" s="70">
        <f t="shared" si="50"/>
        <v>0</v>
      </c>
    </row>
    <row r="409" spans="1:10" ht="45" customHeight="1" hidden="1">
      <c r="A409" s="203"/>
      <c r="B409" s="338" t="s">
        <v>476</v>
      </c>
      <c r="C409" s="235"/>
      <c r="D409" s="213" t="s">
        <v>30</v>
      </c>
      <c r="E409" s="213" t="s">
        <v>293</v>
      </c>
      <c r="F409" s="223" t="s">
        <v>261</v>
      </c>
      <c r="G409" s="204"/>
      <c r="H409" s="206">
        <f t="shared" si="50"/>
        <v>0</v>
      </c>
      <c r="I409" s="206">
        <f t="shared" si="50"/>
        <v>0</v>
      </c>
      <c r="J409" s="206">
        <f t="shared" si="50"/>
        <v>0</v>
      </c>
    </row>
    <row r="410" spans="1:10" ht="15" customHeight="1" hidden="1">
      <c r="A410" s="25"/>
      <c r="B410" s="297" t="s">
        <v>213</v>
      </c>
      <c r="C410" s="30"/>
      <c r="D410" s="30" t="s">
        <v>30</v>
      </c>
      <c r="E410" s="30" t="s">
        <v>293</v>
      </c>
      <c r="F410" s="34" t="s">
        <v>262</v>
      </c>
      <c r="G410" s="26"/>
      <c r="H410" s="58">
        <f t="shared" si="50"/>
        <v>0</v>
      </c>
      <c r="I410" s="58">
        <f t="shared" si="50"/>
        <v>0</v>
      </c>
      <c r="J410" s="58">
        <f t="shared" si="50"/>
        <v>0</v>
      </c>
    </row>
    <row r="411" spans="1:10" ht="15" customHeight="1" hidden="1">
      <c r="A411" s="25"/>
      <c r="B411" s="297" t="s">
        <v>213</v>
      </c>
      <c r="C411" s="30"/>
      <c r="D411" s="30" t="s">
        <v>30</v>
      </c>
      <c r="E411" s="30" t="s">
        <v>293</v>
      </c>
      <c r="F411" s="34" t="s">
        <v>263</v>
      </c>
      <c r="G411" s="26"/>
      <c r="H411" s="58">
        <f t="shared" si="50"/>
        <v>0</v>
      </c>
      <c r="I411" s="58">
        <f t="shared" si="50"/>
        <v>0</v>
      </c>
      <c r="J411" s="58">
        <f t="shared" si="50"/>
        <v>0</v>
      </c>
    </row>
    <row r="412" spans="1:10" ht="45" customHeight="1" hidden="1">
      <c r="A412" s="259"/>
      <c r="B412" s="317" t="s">
        <v>290</v>
      </c>
      <c r="C412" s="261"/>
      <c r="D412" s="261" t="s">
        <v>30</v>
      </c>
      <c r="E412" s="261" t="s">
        <v>293</v>
      </c>
      <c r="F412" s="270" t="s">
        <v>291</v>
      </c>
      <c r="G412" s="261" t="s">
        <v>65</v>
      </c>
      <c r="H412" s="263">
        <f>H414</f>
        <v>0</v>
      </c>
      <c r="I412" s="263">
        <f>I414</f>
        <v>0</v>
      </c>
      <c r="J412" s="263">
        <f>J414</f>
        <v>0</v>
      </c>
    </row>
    <row r="413" spans="1:10" ht="30" customHeight="1" hidden="1">
      <c r="A413" s="28"/>
      <c r="B413" s="297" t="s">
        <v>59</v>
      </c>
      <c r="C413" s="30"/>
      <c r="D413" s="30" t="s">
        <v>30</v>
      </c>
      <c r="E413" s="30" t="s">
        <v>293</v>
      </c>
      <c r="F413" s="34" t="s">
        <v>291</v>
      </c>
      <c r="G413" s="30" t="s">
        <v>78</v>
      </c>
      <c r="H413" s="59">
        <f>H414</f>
        <v>0</v>
      </c>
      <c r="I413" s="59">
        <f>I414</f>
        <v>0</v>
      </c>
      <c r="J413" s="59">
        <f>J414</f>
        <v>0</v>
      </c>
    </row>
    <row r="414" spans="1:10" ht="30" customHeight="1" hidden="1">
      <c r="A414" s="28"/>
      <c r="B414" s="297" t="s">
        <v>60</v>
      </c>
      <c r="C414" s="30"/>
      <c r="D414" s="30" t="s">
        <v>30</v>
      </c>
      <c r="E414" s="30" t="s">
        <v>293</v>
      </c>
      <c r="F414" s="34" t="s">
        <v>291</v>
      </c>
      <c r="G414" s="30" t="s">
        <v>61</v>
      </c>
      <c r="H414" s="60">
        <v>0</v>
      </c>
      <c r="I414" s="60">
        <v>0</v>
      </c>
      <c r="J414" s="60">
        <v>0</v>
      </c>
    </row>
    <row r="415" spans="1:11" ht="30" customHeight="1" hidden="1">
      <c r="A415" s="15"/>
      <c r="B415" s="331" t="s">
        <v>31</v>
      </c>
      <c r="C415" s="16"/>
      <c r="D415" s="18"/>
      <c r="E415" s="18"/>
      <c r="F415" s="18"/>
      <c r="G415" s="18"/>
      <c r="H415" s="55">
        <f aca="true" t="shared" si="51" ref="H415:J420">H416</f>
        <v>0</v>
      </c>
      <c r="I415" s="55">
        <f t="shared" si="51"/>
        <v>0</v>
      </c>
      <c r="J415" s="55">
        <f t="shared" si="51"/>
        <v>0</v>
      </c>
      <c r="K415" s="67"/>
    </row>
    <row r="416" spans="1:11" ht="15" customHeight="1" hidden="1">
      <c r="A416" s="19"/>
      <c r="B416" s="332" t="s">
        <v>16</v>
      </c>
      <c r="C416" s="48"/>
      <c r="D416" s="48" t="s">
        <v>17</v>
      </c>
      <c r="E416" s="48"/>
      <c r="F416" s="48" t="s">
        <v>65</v>
      </c>
      <c r="G416" s="48" t="s">
        <v>65</v>
      </c>
      <c r="H416" s="64">
        <f t="shared" si="51"/>
        <v>0</v>
      </c>
      <c r="I416" s="64">
        <f t="shared" si="51"/>
        <v>0</v>
      </c>
      <c r="J416" s="64">
        <f t="shared" si="51"/>
        <v>0</v>
      </c>
      <c r="K416" s="67"/>
    </row>
    <row r="417" spans="1:11" ht="30" customHeight="1" hidden="1">
      <c r="A417" s="22"/>
      <c r="B417" s="333" t="s">
        <v>259</v>
      </c>
      <c r="C417" s="24"/>
      <c r="D417" s="24" t="s">
        <v>17</v>
      </c>
      <c r="E417" s="23" t="s">
        <v>260</v>
      </c>
      <c r="F417" s="24"/>
      <c r="G417" s="23"/>
      <c r="H417" s="57">
        <f t="shared" si="51"/>
        <v>0</v>
      </c>
      <c r="I417" s="57">
        <f t="shared" si="51"/>
        <v>0</v>
      </c>
      <c r="J417" s="57">
        <f t="shared" si="51"/>
        <v>0</v>
      </c>
      <c r="K417" s="67"/>
    </row>
    <row r="418" spans="1:11" ht="30" customHeight="1" hidden="1">
      <c r="A418" s="211"/>
      <c r="B418" s="334" t="s">
        <v>255</v>
      </c>
      <c r="C418" s="204"/>
      <c r="D418" s="204" t="s">
        <v>17</v>
      </c>
      <c r="E418" s="204" t="s">
        <v>260</v>
      </c>
      <c r="F418" s="205" t="s">
        <v>256</v>
      </c>
      <c r="G418" s="204"/>
      <c r="H418" s="206">
        <f t="shared" si="51"/>
        <v>0</v>
      </c>
      <c r="I418" s="206">
        <f t="shared" si="51"/>
        <v>0</v>
      </c>
      <c r="J418" s="206">
        <f t="shared" si="51"/>
        <v>0</v>
      </c>
      <c r="K418" s="67"/>
    </row>
    <row r="419" spans="1:11" ht="15" customHeight="1" hidden="1">
      <c r="A419" s="43"/>
      <c r="B419" s="297" t="s">
        <v>213</v>
      </c>
      <c r="C419" s="30"/>
      <c r="D419" s="30" t="s">
        <v>17</v>
      </c>
      <c r="E419" s="30" t="s">
        <v>260</v>
      </c>
      <c r="F419" s="30" t="s">
        <v>402</v>
      </c>
      <c r="G419" s="26"/>
      <c r="H419" s="58">
        <f t="shared" si="51"/>
        <v>0</v>
      </c>
      <c r="I419" s="58">
        <f t="shared" si="51"/>
        <v>0</v>
      </c>
      <c r="J419" s="58">
        <f t="shared" si="51"/>
        <v>0</v>
      </c>
      <c r="K419" s="67"/>
    </row>
    <row r="420" spans="1:11" ht="15" customHeight="1" hidden="1">
      <c r="A420" s="43"/>
      <c r="B420" s="297" t="s">
        <v>213</v>
      </c>
      <c r="C420" s="30"/>
      <c r="D420" s="30" t="s">
        <v>17</v>
      </c>
      <c r="E420" s="30" t="s">
        <v>260</v>
      </c>
      <c r="F420" s="30" t="s">
        <v>257</v>
      </c>
      <c r="G420" s="26"/>
      <c r="H420" s="58">
        <f t="shared" si="51"/>
        <v>0</v>
      </c>
      <c r="I420" s="58">
        <f t="shared" si="51"/>
        <v>0</v>
      </c>
      <c r="J420" s="58">
        <f t="shared" si="51"/>
        <v>0</v>
      </c>
      <c r="K420" s="67"/>
    </row>
    <row r="421" spans="1:11" ht="30" customHeight="1" hidden="1">
      <c r="A421" s="264"/>
      <c r="B421" s="317" t="s">
        <v>92</v>
      </c>
      <c r="C421" s="262"/>
      <c r="D421" s="262" t="s">
        <v>17</v>
      </c>
      <c r="E421" s="261" t="s">
        <v>260</v>
      </c>
      <c r="F421" s="261" t="s">
        <v>258</v>
      </c>
      <c r="G421" s="261"/>
      <c r="H421" s="263">
        <f>H422+H424+H426</f>
        <v>0</v>
      </c>
      <c r="I421" s="263">
        <f>I422+I424+I426</f>
        <v>0</v>
      </c>
      <c r="J421" s="263">
        <f>J422+J424+J426</f>
        <v>0</v>
      </c>
      <c r="K421" s="67"/>
    </row>
    <row r="422" spans="1:11" ht="60" customHeight="1" hidden="1">
      <c r="A422" s="43"/>
      <c r="B422" s="307" t="s">
        <v>94</v>
      </c>
      <c r="C422" s="31"/>
      <c r="D422" s="31" t="s">
        <v>17</v>
      </c>
      <c r="E422" s="30" t="s">
        <v>260</v>
      </c>
      <c r="F422" s="30" t="s">
        <v>258</v>
      </c>
      <c r="G422" s="30" t="s">
        <v>95</v>
      </c>
      <c r="H422" s="59">
        <f>H423</f>
        <v>0</v>
      </c>
      <c r="I422" s="59">
        <f>I423</f>
        <v>0</v>
      </c>
      <c r="J422" s="59">
        <f>J423</f>
        <v>0</v>
      </c>
      <c r="K422" s="67"/>
    </row>
    <row r="423" spans="1:11" ht="15" customHeight="1" hidden="1">
      <c r="A423" s="28"/>
      <c r="B423" s="297" t="s">
        <v>96</v>
      </c>
      <c r="C423" s="31"/>
      <c r="D423" s="31" t="s">
        <v>17</v>
      </c>
      <c r="E423" s="30" t="s">
        <v>260</v>
      </c>
      <c r="F423" s="30" t="s">
        <v>258</v>
      </c>
      <c r="G423" s="30" t="s">
        <v>103</v>
      </c>
      <c r="H423" s="60">
        <v>0</v>
      </c>
      <c r="I423" s="60">
        <v>0</v>
      </c>
      <c r="J423" s="60">
        <v>0</v>
      </c>
      <c r="K423" s="67"/>
    </row>
    <row r="424" spans="1:11" ht="30" customHeight="1" hidden="1">
      <c r="A424" s="28"/>
      <c r="B424" s="297" t="s">
        <v>59</v>
      </c>
      <c r="C424" s="31"/>
      <c r="D424" s="31" t="s">
        <v>17</v>
      </c>
      <c r="E424" s="30" t="s">
        <v>260</v>
      </c>
      <c r="F424" s="30" t="s">
        <v>258</v>
      </c>
      <c r="G424" s="30" t="s">
        <v>78</v>
      </c>
      <c r="H424" s="60">
        <f>H425</f>
        <v>0</v>
      </c>
      <c r="I424" s="60">
        <f>I425</f>
        <v>0</v>
      </c>
      <c r="J424" s="60">
        <f>J425</f>
        <v>0</v>
      </c>
      <c r="K424" s="67"/>
    </row>
    <row r="425" spans="1:11" ht="30" customHeight="1" hidden="1">
      <c r="A425" s="28"/>
      <c r="B425" s="297" t="s">
        <v>60</v>
      </c>
      <c r="C425" s="31"/>
      <c r="D425" s="31" t="s">
        <v>17</v>
      </c>
      <c r="E425" s="30" t="s">
        <v>260</v>
      </c>
      <c r="F425" s="30" t="s">
        <v>258</v>
      </c>
      <c r="G425" s="30" t="s">
        <v>61</v>
      </c>
      <c r="H425" s="60">
        <v>0</v>
      </c>
      <c r="I425" s="60">
        <v>0</v>
      </c>
      <c r="J425" s="60">
        <v>0</v>
      </c>
      <c r="K425" s="67"/>
    </row>
    <row r="426" spans="1:11" ht="15" customHeight="1" hidden="1">
      <c r="A426" s="28"/>
      <c r="B426" s="297" t="s">
        <v>99</v>
      </c>
      <c r="C426" s="31"/>
      <c r="D426" s="31" t="s">
        <v>17</v>
      </c>
      <c r="E426" s="30" t="s">
        <v>260</v>
      </c>
      <c r="F426" s="30" t="s">
        <v>258</v>
      </c>
      <c r="G426" s="30" t="s">
        <v>100</v>
      </c>
      <c r="H426" s="60">
        <f>H427</f>
        <v>0</v>
      </c>
      <c r="I426" s="60">
        <f>I427</f>
        <v>0</v>
      </c>
      <c r="J426" s="60">
        <f>J427</f>
        <v>0</v>
      </c>
      <c r="K426" s="67"/>
    </row>
    <row r="427" spans="1:11" ht="15" customHeight="1" hidden="1">
      <c r="A427" s="28"/>
      <c r="B427" s="297" t="s">
        <v>101</v>
      </c>
      <c r="C427" s="31"/>
      <c r="D427" s="31" t="s">
        <v>17</v>
      </c>
      <c r="E427" s="30" t="s">
        <v>260</v>
      </c>
      <c r="F427" s="30" t="s">
        <v>258</v>
      </c>
      <c r="G427" s="30" t="s">
        <v>102</v>
      </c>
      <c r="H427" s="60">
        <v>0</v>
      </c>
      <c r="I427" s="60">
        <v>0</v>
      </c>
      <c r="J427" s="60">
        <v>0</v>
      </c>
      <c r="K427" s="67"/>
    </row>
    <row r="428" spans="1:11" ht="15" customHeight="1">
      <c r="A428" s="15" t="s">
        <v>534</v>
      </c>
      <c r="B428" s="331" t="s">
        <v>32</v>
      </c>
      <c r="C428" s="16"/>
      <c r="D428" s="18"/>
      <c r="E428" s="18"/>
      <c r="F428" s="18"/>
      <c r="G428" s="18"/>
      <c r="H428" s="55">
        <f aca="true" t="shared" si="52" ref="H428:J429">H429</f>
        <v>14800</v>
      </c>
      <c r="I428" s="55">
        <f t="shared" si="52"/>
        <v>14800</v>
      </c>
      <c r="J428" s="55">
        <f t="shared" si="52"/>
        <v>13000</v>
      </c>
      <c r="K428" s="67"/>
    </row>
    <row r="429" spans="1:11" ht="15" customHeight="1">
      <c r="A429" s="19" t="s">
        <v>535</v>
      </c>
      <c r="B429" s="332" t="s">
        <v>503</v>
      </c>
      <c r="C429" s="41"/>
      <c r="D429" s="41" t="s">
        <v>23</v>
      </c>
      <c r="E429" s="41"/>
      <c r="F429" s="41"/>
      <c r="G429" s="41"/>
      <c r="H429" s="64">
        <f t="shared" si="52"/>
        <v>14800</v>
      </c>
      <c r="I429" s="64">
        <f t="shared" si="52"/>
        <v>14800</v>
      </c>
      <c r="J429" s="64">
        <f t="shared" si="52"/>
        <v>13000</v>
      </c>
      <c r="K429" s="67"/>
    </row>
    <row r="430" spans="1:11" ht="15" customHeight="1">
      <c r="A430" s="22"/>
      <c r="B430" s="348" t="s">
        <v>97</v>
      </c>
      <c r="C430" s="52"/>
      <c r="D430" s="52" t="s">
        <v>23</v>
      </c>
      <c r="E430" s="52" t="s">
        <v>98</v>
      </c>
      <c r="F430" s="52"/>
      <c r="G430" s="52"/>
      <c r="H430" s="70">
        <f>H431+H445</f>
        <v>14800</v>
      </c>
      <c r="I430" s="70">
        <f>I431+I445</f>
        <v>14800</v>
      </c>
      <c r="J430" s="70">
        <f>J431+J445</f>
        <v>13000</v>
      </c>
      <c r="K430" s="67"/>
    </row>
    <row r="431" spans="1:11" ht="45" customHeight="1">
      <c r="A431" s="231"/>
      <c r="B431" s="335" t="s">
        <v>446</v>
      </c>
      <c r="C431" s="216"/>
      <c r="D431" s="216" t="s">
        <v>23</v>
      </c>
      <c r="E431" s="216" t="s">
        <v>98</v>
      </c>
      <c r="F431" s="216" t="s">
        <v>89</v>
      </c>
      <c r="G431" s="216"/>
      <c r="H431" s="210">
        <f>H432</f>
        <v>14800</v>
      </c>
      <c r="I431" s="210">
        <f>I432</f>
        <v>14800</v>
      </c>
      <c r="J431" s="210">
        <f>J432</f>
        <v>13000</v>
      </c>
      <c r="K431" s="67"/>
    </row>
    <row r="432" spans="1:11" ht="30" customHeight="1">
      <c r="A432" s="245"/>
      <c r="B432" s="336" t="s">
        <v>90</v>
      </c>
      <c r="C432" s="241"/>
      <c r="D432" s="241" t="s">
        <v>23</v>
      </c>
      <c r="E432" s="241" t="s">
        <v>98</v>
      </c>
      <c r="F432" s="241" t="s">
        <v>91</v>
      </c>
      <c r="G432" s="241" t="s">
        <v>65</v>
      </c>
      <c r="H432" s="239">
        <f>H433+H442</f>
        <v>14800</v>
      </c>
      <c r="I432" s="239">
        <f>I433+I442</f>
        <v>14800</v>
      </c>
      <c r="J432" s="239">
        <f>J433+J442</f>
        <v>13000</v>
      </c>
      <c r="K432" s="67"/>
    </row>
    <row r="433" spans="1:11" ht="30" customHeight="1">
      <c r="A433" s="259"/>
      <c r="B433" s="317" t="s">
        <v>92</v>
      </c>
      <c r="C433" s="261"/>
      <c r="D433" s="261" t="s">
        <v>23</v>
      </c>
      <c r="E433" s="261" t="s">
        <v>98</v>
      </c>
      <c r="F433" s="261" t="s">
        <v>93</v>
      </c>
      <c r="G433" s="261"/>
      <c r="H433" s="267">
        <f>H435+H437+H439+H441</f>
        <v>12341.300000000001</v>
      </c>
      <c r="I433" s="267">
        <f>I435+I437+I439+I441</f>
        <v>12341.3</v>
      </c>
      <c r="J433" s="267">
        <f>J435+J437+J439+J441</f>
        <v>13000</v>
      </c>
      <c r="K433" s="67"/>
    </row>
    <row r="434" spans="1:11" ht="60" customHeight="1">
      <c r="A434" s="28"/>
      <c r="B434" s="307" t="s">
        <v>94</v>
      </c>
      <c r="C434" s="30"/>
      <c r="D434" s="30" t="s">
        <v>23</v>
      </c>
      <c r="E434" s="30" t="s">
        <v>98</v>
      </c>
      <c r="F434" s="30" t="s">
        <v>93</v>
      </c>
      <c r="G434" s="30" t="s">
        <v>95</v>
      </c>
      <c r="H434" s="60">
        <f>H435</f>
        <v>9407.958</v>
      </c>
      <c r="I434" s="60">
        <f>I435</f>
        <v>9784.277</v>
      </c>
      <c r="J434" s="60">
        <f>J435</f>
        <v>10175.648</v>
      </c>
      <c r="K434" s="67"/>
    </row>
    <row r="435" spans="1:11" ht="15" customHeight="1">
      <c r="A435" s="28"/>
      <c r="B435" s="297" t="s">
        <v>96</v>
      </c>
      <c r="C435" s="30"/>
      <c r="D435" s="30" t="s">
        <v>23</v>
      </c>
      <c r="E435" s="30" t="s">
        <v>98</v>
      </c>
      <c r="F435" s="30" t="s">
        <v>93</v>
      </c>
      <c r="G435" s="30" t="s">
        <v>103</v>
      </c>
      <c r="H435" s="60">
        <v>9407.958</v>
      </c>
      <c r="I435" s="60">
        <v>9784.277</v>
      </c>
      <c r="J435" s="60">
        <v>10175.648</v>
      </c>
      <c r="K435" s="67"/>
    </row>
    <row r="436" spans="1:11" ht="30" customHeight="1">
      <c r="A436" s="28"/>
      <c r="B436" s="297" t="s">
        <v>59</v>
      </c>
      <c r="C436" s="30"/>
      <c r="D436" s="30" t="s">
        <v>23</v>
      </c>
      <c r="E436" s="30" t="s">
        <v>98</v>
      </c>
      <c r="F436" s="30" t="s">
        <v>93</v>
      </c>
      <c r="G436" s="30" t="s">
        <v>78</v>
      </c>
      <c r="H436" s="60">
        <f>H437</f>
        <v>2786.342</v>
      </c>
      <c r="I436" s="60">
        <f>I437</f>
        <v>2410.023</v>
      </c>
      <c r="J436" s="60">
        <f>J437</f>
        <v>2677.352</v>
      </c>
      <c r="K436" s="67"/>
    </row>
    <row r="437" spans="1:11" ht="30" customHeight="1">
      <c r="A437" s="28"/>
      <c r="B437" s="297" t="s">
        <v>60</v>
      </c>
      <c r="C437" s="30"/>
      <c r="D437" s="30" t="s">
        <v>23</v>
      </c>
      <c r="E437" s="30" t="s">
        <v>98</v>
      </c>
      <c r="F437" s="30" t="s">
        <v>93</v>
      </c>
      <c r="G437" s="30" t="s">
        <v>61</v>
      </c>
      <c r="H437" s="60">
        <v>2786.342</v>
      </c>
      <c r="I437" s="60">
        <v>2410.023</v>
      </c>
      <c r="J437" s="60">
        <v>2677.352</v>
      </c>
      <c r="K437" s="67"/>
    </row>
    <row r="438" spans="1:11" ht="30" customHeight="1" hidden="1">
      <c r="A438" s="28"/>
      <c r="B438" s="308" t="s">
        <v>67</v>
      </c>
      <c r="C438" s="30"/>
      <c r="D438" s="30" t="s">
        <v>23</v>
      </c>
      <c r="E438" s="30" t="s">
        <v>98</v>
      </c>
      <c r="F438" s="30" t="s">
        <v>93</v>
      </c>
      <c r="G438" s="30" t="s">
        <v>72</v>
      </c>
      <c r="H438" s="60">
        <f>H439</f>
        <v>0</v>
      </c>
      <c r="I438" s="60">
        <f>I439</f>
        <v>0</v>
      </c>
      <c r="J438" s="60">
        <f>J439</f>
        <v>0</v>
      </c>
      <c r="K438" s="67"/>
    </row>
    <row r="439" spans="1:11" ht="15" customHeight="1" hidden="1">
      <c r="A439" s="28"/>
      <c r="B439" s="297" t="s">
        <v>68</v>
      </c>
      <c r="C439" s="30"/>
      <c r="D439" s="30" t="s">
        <v>23</v>
      </c>
      <c r="E439" s="30" t="s">
        <v>98</v>
      </c>
      <c r="F439" s="30" t="s">
        <v>93</v>
      </c>
      <c r="G439" s="30" t="s">
        <v>69</v>
      </c>
      <c r="H439" s="60">
        <v>0</v>
      </c>
      <c r="I439" s="60">
        <v>0</v>
      </c>
      <c r="J439" s="60">
        <v>0</v>
      </c>
      <c r="K439" s="67"/>
    </row>
    <row r="440" spans="1:11" ht="15" customHeight="1">
      <c r="A440" s="28"/>
      <c r="B440" s="297" t="s">
        <v>99</v>
      </c>
      <c r="C440" s="30"/>
      <c r="D440" s="30" t="s">
        <v>23</v>
      </c>
      <c r="E440" s="30" t="s">
        <v>98</v>
      </c>
      <c r="F440" s="30" t="s">
        <v>93</v>
      </c>
      <c r="G440" s="30" t="s">
        <v>100</v>
      </c>
      <c r="H440" s="60">
        <f aca="true" t="shared" si="53" ref="H440:J446">H441</f>
        <v>147</v>
      </c>
      <c r="I440" s="60">
        <f t="shared" si="53"/>
        <v>147</v>
      </c>
      <c r="J440" s="60">
        <f t="shared" si="53"/>
        <v>147</v>
      </c>
      <c r="K440" s="67"/>
    </row>
    <row r="441" spans="1:11" ht="15" customHeight="1">
      <c r="A441" s="28"/>
      <c r="B441" s="297" t="s">
        <v>101</v>
      </c>
      <c r="C441" s="30"/>
      <c r="D441" s="30" t="s">
        <v>23</v>
      </c>
      <c r="E441" s="30" t="s">
        <v>98</v>
      </c>
      <c r="F441" s="30" t="s">
        <v>93</v>
      </c>
      <c r="G441" s="30" t="s">
        <v>102</v>
      </c>
      <c r="H441" s="60">
        <v>147</v>
      </c>
      <c r="I441" s="60">
        <v>147</v>
      </c>
      <c r="J441" s="60">
        <v>147</v>
      </c>
      <c r="K441" s="67"/>
    </row>
    <row r="442" spans="1:11" ht="45" customHeight="1">
      <c r="A442" s="259"/>
      <c r="B442" s="278" t="s">
        <v>487</v>
      </c>
      <c r="C442" s="261"/>
      <c r="D442" s="261" t="s">
        <v>23</v>
      </c>
      <c r="E442" s="261" t="s">
        <v>98</v>
      </c>
      <c r="F442" s="261" t="s">
        <v>488</v>
      </c>
      <c r="G442" s="261"/>
      <c r="H442" s="267">
        <f>H444</f>
        <v>2458.7</v>
      </c>
      <c r="I442" s="267">
        <f>I444</f>
        <v>2458.7</v>
      </c>
      <c r="J442" s="267">
        <f>J444</f>
        <v>0</v>
      </c>
      <c r="K442" s="67"/>
    </row>
    <row r="443" spans="1:11" ht="60" customHeight="1">
      <c r="A443" s="28"/>
      <c r="B443" s="307" t="s">
        <v>94</v>
      </c>
      <c r="C443" s="30"/>
      <c r="D443" s="30" t="s">
        <v>23</v>
      </c>
      <c r="E443" s="30" t="s">
        <v>98</v>
      </c>
      <c r="F443" s="30" t="s">
        <v>488</v>
      </c>
      <c r="G443" s="30" t="s">
        <v>95</v>
      </c>
      <c r="H443" s="60">
        <f t="shared" si="53"/>
        <v>2458.7</v>
      </c>
      <c r="I443" s="60">
        <f t="shared" si="53"/>
        <v>2458.7</v>
      </c>
      <c r="J443" s="60">
        <f t="shared" si="53"/>
        <v>0</v>
      </c>
      <c r="K443" s="67"/>
    </row>
    <row r="444" spans="1:11" ht="15" customHeight="1">
      <c r="A444" s="28"/>
      <c r="B444" s="297" t="s">
        <v>96</v>
      </c>
      <c r="C444" s="30"/>
      <c r="D444" s="30" t="s">
        <v>23</v>
      </c>
      <c r="E444" s="30" t="s">
        <v>98</v>
      </c>
      <c r="F444" s="30" t="s">
        <v>488</v>
      </c>
      <c r="G444" s="30" t="s">
        <v>103</v>
      </c>
      <c r="H444" s="60">
        <v>2458.7</v>
      </c>
      <c r="I444" s="60">
        <v>2458.7</v>
      </c>
      <c r="J444" s="60">
        <v>0</v>
      </c>
      <c r="K444" s="67"/>
    </row>
    <row r="445" spans="1:11" ht="45" customHeight="1" hidden="1">
      <c r="A445" s="212"/>
      <c r="B445" s="338" t="s">
        <v>476</v>
      </c>
      <c r="C445" s="227"/>
      <c r="D445" s="204" t="s">
        <v>23</v>
      </c>
      <c r="E445" s="228" t="s">
        <v>98</v>
      </c>
      <c r="F445" s="213" t="s">
        <v>261</v>
      </c>
      <c r="G445" s="229"/>
      <c r="H445" s="230">
        <f t="shared" si="53"/>
        <v>0</v>
      </c>
      <c r="I445" s="230">
        <f t="shared" si="53"/>
        <v>0</v>
      </c>
      <c r="J445" s="230">
        <f t="shared" si="53"/>
        <v>0</v>
      </c>
      <c r="K445" s="67"/>
    </row>
    <row r="446" spans="1:11" ht="15" customHeight="1" hidden="1">
      <c r="A446" s="28"/>
      <c r="B446" s="297" t="s">
        <v>213</v>
      </c>
      <c r="C446" s="50"/>
      <c r="D446" s="30" t="s">
        <v>23</v>
      </c>
      <c r="E446" s="30" t="s">
        <v>98</v>
      </c>
      <c r="F446" s="34" t="s">
        <v>262</v>
      </c>
      <c r="G446" s="51"/>
      <c r="H446" s="59">
        <f t="shared" si="53"/>
        <v>0</v>
      </c>
      <c r="I446" s="59">
        <f t="shared" si="53"/>
        <v>0</v>
      </c>
      <c r="J446" s="59">
        <f t="shared" si="53"/>
        <v>0</v>
      </c>
      <c r="K446" s="67"/>
    </row>
    <row r="447" spans="1:11" ht="15" customHeight="1" hidden="1">
      <c r="A447" s="28"/>
      <c r="B447" s="297" t="s">
        <v>213</v>
      </c>
      <c r="C447" s="50"/>
      <c r="D447" s="30" t="s">
        <v>23</v>
      </c>
      <c r="E447" s="30" t="s">
        <v>98</v>
      </c>
      <c r="F447" s="34" t="s">
        <v>263</v>
      </c>
      <c r="G447" s="51"/>
      <c r="H447" s="59">
        <f>H448+H453</f>
        <v>0</v>
      </c>
      <c r="I447" s="59">
        <f>I448+I453</f>
        <v>0</v>
      </c>
      <c r="J447" s="59">
        <f>J448+J453</f>
        <v>0</v>
      </c>
      <c r="K447" s="67"/>
    </row>
    <row r="448" spans="1:11" ht="30" customHeight="1" hidden="1">
      <c r="A448" s="259"/>
      <c r="B448" s="317" t="s">
        <v>92</v>
      </c>
      <c r="C448" s="275"/>
      <c r="D448" s="261" t="s">
        <v>23</v>
      </c>
      <c r="E448" s="261" t="s">
        <v>98</v>
      </c>
      <c r="F448" s="270" t="s">
        <v>264</v>
      </c>
      <c r="G448" s="276"/>
      <c r="H448" s="263">
        <f>H449+H451</f>
        <v>0</v>
      </c>
      <c r="I448" s="263">
        <f>I449+I451</f>
        <v>0</v>
      </c>
      <c r="J448" s="263">
        <f>J449+J451</f>
        <v>0</v>
      </c>
      <c r="K448" s="67"/>
    </row>
    <row r="449" spans="1:11" ht="30" customHeight="1" hidden="1">
      <c r="A449" s="357"/>
      <c r="B449" s="358" t="s">
        <v>59</v>
      </c>
      <c r="C449" s="359"/>
      <c r="D449" s="30" t="s">
        <v>23</v>
      </c>
      <c r="E449" s="30" t="s">
        <v>98</v>
      </c>
      <c r="F449" s="34" t="s">
        <v>264</v>
      </c>
      <c r="G449" s="30" t="s">
        <v>78</v>
      </c>
      <c r="H449" s="156">
        <f>H450</f>
        <v>0</v>
      </c>
      <c r="I449" s="156">
        <f>I450</f>
        <v>0</v>
      </c>
      <c r="J449" s="156">
        <f>J450</f>
        <v>0</v>
      </c>
      <c r="K449" s="67"/>
    </row>
    <row r="450" spans="1:11" ht="30" customHeight="1" hidden="1">
      <c r="A450" s="28"/>
      <c r="B450" s="297" t="s">
        <v>60</v>
      </c>
      <c r="C450" s="50"/>
      <c r="D450" s="30" t="s">
        <v>23</v>
      </c>
      <c r="E450" s="30" t="s">
        <v>98</v>
      </c>
      <c r="F450" s="34" t="s">
        <v>264</v>
      </c>
      <c r="G450" s="30" t="s">
        <v>61</v>
      </c>
      <c r="H450" s="59">
        <v>0</v>
      </c>
      <c r="I450" s="59">
        <v>0</v>
      </c>
      <c r="J450" s="59">
        <v>0</v>
      </c>
      <c r="K450" s="67"/>
    </row>
    <row r="451" spans="1:11" ht="15" customHeight="1" hidden="1">
      <c r="A451" s="28"/>
      <c r="B451" s="297" t="s">
        <v>99</v>
      </c>
      <c r="C451" s="50"/>
      <c r="D451" s="30" t="s">
        <v>23</v>
      </c>
      <c r="E451" s="30" t="s">
        <v>98</v>
      </c>
      <c r="F451" s="34" t="s">
        <v>264</v>
      </c>
      <c r="G451" s="30" t="s">
        <v>100</v>
      </c>
      <c r="H451" s="59">
        <f>H452</f>
        <v>0</v>
      </c>
      <c r="I451" s="59">
        <f>I452</f>
        <v>0</v>
      </c>
      <c r="J451" s="59">
        <f>J452</f>
        <v>0</v>
      </c>
      <c r="K451" s="67"/>
    </row>
    <row r="452" spans="1:11" ht="15" customHeight="1" hidden="1">
      <c r="A452" s="28"/>
      <c r="B452" s="297" t="s">
        <v>253</v>
      </c>
      <c r="C452" s="50"/>
      <c r="D452" s="30" t="s">
        <v>23</v>
      </c>
      <c r="E452" s="30" t="s">
        <v>98</v>
      </c>
      <c r="F452" s="34" t="s">
        <v>264</v>
      </c>
      <c r="G452" s="30" t="s">
        <v>254</v>
      </c>
      <c r="H452" s="59">
        <v>0</v>
      </c>
      <c r="I452" s="59">
        <v>0</v>
      </c>
      <c r="J452" s="59">
        <v>0</v>
      </c>
      <c r="K452" s="67"/>
    </row>
    <row r="453" spans="1:11" ht="30" customHeight="1" hidden="1">
      <c r="A453" s="259"/>
      <c r="B453" s="317" t="s">
        <v>368</v>
      </c>
      <c r="C453" s="275"/>
      <c r="D453" s="261" t="s">
        <v>23</v>
      </c>
      <c r="E453" s="261" t="s">
        <v>98</v>
      </c>
      <c r="F453" s="270" t="s">
        <v>265</v>
      </c>
      <c r="G453" s="276"/>
      <c r="H453" s="263">
        <f aca="true" t="shared" si="54" ref="H453:J454">H454</f>
        <v>0</v>
      </c>
      <c r="I453" s="263">
        <f t="shared" si="54"/>
        <v>0</v>
      </c>
      <c r="J453" s="263">
        <f t="shared" si="54"/>
        <v>0</v>
      </c>
      <c r="K453" s="67"/>
    </row>
    <row r="454" spans="1:11" ht="30" customHeight="1" hidden="1">
      <c r="A454" s="28"/>
      <c r="B454" s="297" t="s">
        <v>59</v>
      </c>
      <c r="C454" s="50"/>
      <c r="D454" s="30" t="s">
        <v>23</v>
      </c>
      <c r="E454" s="30" t="s">
        <v>98</v>
      </c>
      <c r="F454" s="34" t="s">
        <v>265</v>
      </c>
      <c r="G454" s="30" t="s">
        <v>78</v>
      </c>
      <c r="H454" s="59">
        <f t="shared" si="54"/>
        <v>0</v>
      </c>
      <c r="I454" s="59">
        <f t="shared" si="54"/>
        <v>0</v>
      </c>
      <c r="J454" s="59">
        <f t="shared" si="54"/>
        <v>0</v>
      </c>
      <c r="K454" s="67"/>
    </row>
    <row r="455" spans="1:11" ht="30" customHeight="1" hidden="1">
      <c r="A455" s="28"/>
      <c r="B455" s="297" t="s">
        <v>60</v>
      </c>
      <c r="C455" s="50"/>
      <c r="D455" s="30" t="s">
        <v>23</v>
      </c>
      <c r="E455" s="30" t="s">
        <v>98</v>
      </c>
      <c r="F455" s="34" t="s">
        <v>265</v>
      </c>
      <c r="G455" s="30" t="s">
        <v>61</v>
      </c>
      <c r="H455" s="59">
        <v>0</v>
      </c>
      <c r="I455" s="59">
        <v>0</v>
      </c>
      <c r="J455" s="59">
        <v>0</v>
      </c>
      <c r="K455" s="67"/>
    </row>
    <row r="456" spans="1:11" ht="45" customHeight="1" hidden="1">
      <c r="A456" s="15"/>
      <c r="B456" s="364" t="s">
        <v>522</v>
      </c>
      <c r="C456" s="16" t="s">
        <v>523</v>
      </c>
      <c r="D456" s="18"/>
      <c r="E456" s="18"/>
      <c r="F456" s="18"/>
      <c r="G456" s="18"/>
      <c r="H456" s="55">
        <f aca="true" t="shared" si="55" ref="H456:J457">H457</f>
        <v>0</v>
      </c>
      <c r="I456" s="55">
        <f t="shared" si="55"/>
        <v>0</v>
      </c>
      <c r="J456" s="55">
        <f t="shared" si="55"/>
        <v>0</v>
      </c>
      <c r="K456" s="67"/>
    </row>
    <row r="457" spans="1:11" ht="15" customHeight="1" hidden="1">
      <c r="A457" s="19"/>
      <c r="B457" s="332" t="s">
        <v>6</v>
      </c>
      <c r="C457" s="20"/>
      <c r="D457" s="20" t="s">
        <v>7</v>
      </c>
      <c r="E457" s="21"/>
      <c r="F457" s="21"/>
      <c r="G457" s="21"/>
      <c r="H457" s="56">
        <f t="shared" si="55"/>
        <v>0</v>
      </c>
      <c r="I457" s="56">
        <f t="shared" si="55"/>
        <v>0</v>
      </c>
      <c r="J457" s="56">
        <f t="shared" si="55"/>
        <v>0</v>
      </c>
      <c r="K457" s="67"/>
    </row>
    <row r="458" spans="1:11" ht="15" customHeight="1" hidden="1">
      <c r="A458" s="35"/>
      <c r="B458" s="333" t="s">
        <v>478</v>
      </c>
      <c r="C458" s="24"/>
      <c r="D458" s="24" t="s">
        <v>7</v>
      </c>
      <c r="E458" s="23" t="s">
        <v>480</v>
      </c>
      <c r="F458" s="23"/>
      <c r="G458" s="24"/>
      <c r="H458" s="57">
        <f aca="true" t="shared" si="56" ref="H458:J461">H459</f>
        <v>0</v>
      </c>
      <c r="I458" s="57">
        <f t="shared" si="56"/>
        <v>0</v>
      </c>
      <c r="J458" s="57">
        <f t="shared" si="56"/>
        <v>0</v>
      </c>
      <c r="K458" s="67"/>
    </row>
    <row r="459" spans="1:11" ht="45" customHeight="1" hidden="1">
      <c r="A459" s="203"/>
      <c r="B459" s="338" t="s">
        <v>476</v>
      </c>
      <c r="C459" s="213"/>
      <c r="D459" s="213" t="s">
        <v>7</v>
      </c>
      <c r="E459" s="213" t="s">
        <v>480</v>
      </c>
      <c r="F459" s="213" t="s">
        <v>261</v>
      </c>
      <c r="G459" s="204"/>
      <c r="H459" s="206">
        <f t="shared" si="56"/>
        <v>0</v>
      </c>
      <c r="I459" s="206">
        <f t="shared" si="56"/>
        <v>0</v>
      </c>
      <c r="J459" s="206">
        <f t="shared" si="56"/>
        <v>0</v>
      </c>
      <c r="K459" s="67"/>
    </row>
    <row r="460" spans="1:11" ht="15" customHeight="1" hidden="1">
      <c r="A460" s="25"/>
      <c r="B460" s="297" t="s">
        <v>213</v>
      </c>
      <c r="C460" s="36"/>
      <c r="D460" s="30" t="s">
        <v>7</v>
      </c>
      <c r="E460" s="30" t="s">
        <v>480</v>
      </c>
      <c r="F460" s="30" t="s">
        <v>262</v>
      </c>
      <c r="G460" s="26"/>
      <c r="H460" s="59">
        <f t="shared" si="56"/>
        <v>0</v>
      </c>
      <c r="I460" s="59">
        <f t="shared" si="56"/>
        <v>0</v>
      </c>
      <c r="J460" s="59">
        <f t="shared" si="56"/>
        <v>0</v>
      </c>
      <c r="K460" s="67"/>
    </row>
    <row r="461" spans="1:11" ht="15" customHeight="1" hidden="1">
      <c r="A461" s="25"/>
      <c r="B461" s="297" t="s">
        <v>213</v>
      </c>
      <c r="C461" s="36"/>
      <c r="D461" s="30" t="s">
        <v>7</v>
      </c>
      <c r="E461" s="30" t="s">
        <v>480</v>
      </c>
      <c r="F461" s="30" t="s">
        <v>263</v>
      </c>
      <c r="G461" s="26"/>
      <c r="H461" s="59">
        <f t="shared" si="56"/>
        <v>0</v>
      </c>
      <c r="I461" s="59">
        <f t="shared" si="56"/>
        <v>0</v>
      </c>
      <c r="J461" s="59">
        <f t="shared" si="56"/>
        <v>0</v>
      </c>
      <c r="K461" s="67"/>
    </row>
    <row r="462" spans="1:11" ht="45" customHeight="1" hidden="1">
      <c r="A462" s="259"/>
      <c r="B462" s="317" t="s">
        <v>477</v>
      </c>
      <c r="C462" s="261"/>
      <c r="D462" s="261" t="s">
        <v>7</v>
      </c>
      <c r="E462" s="261" t="s">
        <v>480</v>
      </c>
      <c r="F462" s="261" t="s">
        <v>479</v>
      </c>
      <c r="G462" s="261"/>
      <c r="H462" s="267">
        <f>H464</f>
        <v>0</v>
      </c>
      <c r="I462" s="267">
        <f>I464</f>
        <v>0</v>
      </c>
      <c r="J462" s="267">
        <f>J464</f>
        <v>0</v>
      </c>
      <c r="K462" s="67"/>
    </row>
    <row r="463" spans="1:11" ht="15" customHeight="1" hidden="1">
      <c r="A463" s="28"/>
      <c r="B463" s="297" t="s">
        <v>99</v>
      </c>
      <c r="C463" s="30"/>
      <c r="D463" s="30" t="s">
        <v>7</v>
      </c>
      <c r="E463" s="30" t="s">
        <v>480</v>
      </c>
      <c r="F463" s="30" t="s">
        <v>479</v>
      </c>
      <c r="G463" s="30" t="s">
        <v>100</v>
      </c>
      <c r="H463" s="60">
        <f>H464</f>
        <v>0</v>
      </c>
      <c r="I463" s="60">
        <f>I464</f>
        <v>0</v>
      </c>
      <c r="J463" s="60">
        <f>J464</f>
        <v>0</v>
      </c>
      <c r="K463" s="67"/>
    </row>
    <row r="464" spans="1:11" ht="15" customHeight="1" hidden="1">
      <c r="A464" s="28"/>
      <c r="B464" s="297" t="s">
        <v>521</v>
      </c>
      <c r="C464" s="30"/>
      <c r="D464" s="30" t="s">
        <v>7</v>
      </c>
      <c r="E464" s="30" t="s">
        <v>480</v>
      </c>
      <c r="F464" s="30" t="s">
        <v>479</v>
      </c>
      <c r="G464" s="30" t="s">
        <v>520</v>
      </c>
      <c r="H464" s="60">
        <v>0</v>
      </c>
      <c r="I464" s="60">
        <v>0</v>
      </c>
      <c r="J464" s="60">
        <v>0</v>
      </c>
      <c r="K464" s="67"/>
    </row>
    <row r="465" spans="1:10" s="1" customFormat="1" ht="45" customHeight="1">
      <c r="A465" s="15" t="s">
        <v>41</v>
      </c>
      <c r="B465" s="331" t="s">
        <v>4</v>
      </c>
      <c r="C465" s="16" t="s">
        <v>524</v>
      </c>
      <c r="D465" s="18"/>
      <c r="E465" s="18"/>
      <c r="F465" s="18"/>
      <c r="G465" s="18"/>
      <c r="H465" s="55">
        <f>H466</f>
        <v>2276.036</v>
      </c>
      <c r="I465" s="55">
        <f>I466</f>
        <v>2362.477</v>
      </c>
      <c r="J465" s="55">
        <f>J466</f>
        <v>2452.376</v>
      </c>
    </row>
    <row r="466" spans="1:10" ht="15" customHeight="1">
      <c r="A466" s="19" t="s">
        <v>8</v>
      </c>
      <c r="B466" s="332" t="s">
        <v>6</v>
      </c>
      <c r="C466" s="20"/>
      <c r="D466" s="20" t="s">
        <v>7</v>
      </c>
      <c r="E466" s="21"/>
      <c r="F466" s="21"/>
      <c r="G466" s="21"/>
      <c r="H466" s="56">
        <f>H467+H474</f>
        <v>2276.036</v>
      </c>
      <c r="I466" s="56">
        <f>I467+I474</f>
        <v>2362.477</v>
      </c>
      <c r="J466" s="56">
        <f>J467+J474</f>
        <v>2452.376</v>
      </c>
    </row>
    <row r="467" spans="1:10" ht="30" customHeight="1">
      <c r="A467" s="22"/>
      <c r="B467" s="333" t="s">
        <v>708</v>
      </c>
      <c r="C467" s="23"/>
      <c r="D467" s="23" t="s">
        <v>7</v>
      </c>
      <c r="E467" s="23" t="s">
        <v>707</v>
      </c>
      <c r="F467" s="24"/>
      <c r="G467" s="24"/>
      <c r="H467" s="57">
        <f aca="true" t="shared" si="57" ref="H467:J468">H468</f>
        <v>1566.73</v>
      </c>
      <c r="I467" s="57">
        <f t="shared" si="57"/>
        <v>1629.399</v>
      </c>
      <c r="J467" s="57">
        <f t="shared" si="57"/>
        <v>1694.575</v>
      </c>
    </row>
    <row r="468" spans="1:10" ht="45" customHeight="1">
      <c r="A468" s="203"/>
      <c r="B468" s="334" t="s">
        <v>209</v>
      </c>
      <c r="C468" s="204"/>
      <c r="D468" s="204" t="s">
        <v>7</v>
      </c>
      <c r="E468" s="204" t="s">
        <v>707</v>
      </c>
      <c r="F468" s="204" t="s">
        <v>210</v>
      </c>
      <c r="G468" s="205"/>
      <c r="H468" s="206">
        <f t="shared" si="57"/>
        <v>1566.73</v>
      </c>
      <c r="I468" s="206">
        <f t="shared" si="57"/>
        <v>1629.399</v>
      </c>
      <c r="J468" s="206">
        <f t="shared" si="57"/>
        <v>1694.575</v>
      </c>
    </row>
    <row r="469" spans="1:10" ht="30" customHeight="1">
      <c r="A469" s="28"/>
      <c r="B469" s="297" t="s">
        <v>710</v>
      </c>
      <c r="C469" s="30"/>
      <c r="D469" s="30" t="s">
        <v>7</v>
      </c>
      <c r="E469" s="30" t="s">
        <v>707</v>
      </c>
      <c r="F469" s="30" t="s">
        <v>709</v>
      </c>
      <c r="G469" s="31"/>
      <c r="H469" s="59">
        <f aca="true" t="shared" si="58" ref="H469:J470">H470</f>
        <v>1566.73</v>
      </c>
      <c r="I469" s="59">
        <f t="shared" si="58"/>
        <v>1629.399</v>
      </c>
      <c r="J469" s="59">
        <f t="shared" si="58"/>
        <v>1694.575</v>
      </c>
    </row>
    <row r="470" spans="1:10" ht="15" customHeight="1">
      <c r="A470" s="28"/>
      <c r="B470" s="297" t="s">
        <v>213</v>
      </c>
      <c r="C470" s="30"/>
      <c r="D470" s="30" t="s">
        <v>7</v>
      </c>
      <c r="E470" s="30" t="s">
        <v>707</v>
      </c>
      <c r="F470" s="30" t="s">
        <v>711</v>
      </c>
      <c r="G470" s="31"/>
      <c r="H470" s="59">
        <f t="shared" si="58"/>
        <v>1566.73</v>
      </c>
      <c r="I470" s="59">
        <f t="shared" si="58"/>
        <v>1629.399</v>
      </c>
      <c r="J470" s="59">
        <f t="shared" si="58"/>
        <v>1694.575</v>
      </c>
    </row>
    <row r="471" spans="1:10" ht="30" customHeight="1">
      <c r="A471" s="259"/>
      <c r="B471" s="317" t="s">
        <v>710</v>
      </c>
      <c r="C471" s="261"/>
      <c r="D471" s="261" t="s">
        <v>7</v>
      </c>
      <c r="E471" s="261" t="s">
        <v>707</v>
      </c>
      <c r="F471" s="261" t="s">
        <v>712</v>
      </c>
      <c r="G471" s="262"/>
      <c r="H471" s="263">
        <f>H473</f>
        <v>1566.73</v>
      </c>
      <c r="I471" s="263">
        <f>I473</f>
        <v>1629.399</v>
      </c>
      <c r="J471" s="263">
        <f>J473</f>
        <v>1694.575</v>
      </c>
    </row>
    <row r="472" spans="1:10" ht="60" customHeight="1">
      <c r="A472" s="28"/>
      <c r="B472" s="297" t="s">
        <v>94</v>
      </c>
      <c r="C472" s="30"/>
      <c r="D472" s="30" t="s">
        <v>7</v>
      </c>
      <c r="E472" s="30" t="s">
        <v>707</v>
      </c>
      <c r="F472" s="30" t="s">
        <v>712</v>
      </c>
      <c r="G472" s="31">
        <v>100</v>
      </c>
      <c r="H472" s="59">
        <f>H473</f>
        <v>1566.73</v>
      </c>
      <c r="I472" s="59">
        <f>I473</f>
        <v>1629.399</v>
      </c>
      <c r="J472" s="59">
        <f>J473</f>
        <v>1694.575</v>
      </c>
    </row>
    <row r="473" spans="1:10" ht="30" customHeight="1">
      <c r="A473" s="28"/>
      <c r="B473" s="297" t="s">
        <v>217</v>
      </c>
      <c r="C473" s="30"/>
      <c r="D473" s="30" t="s">
        <v>7</v>
      </c>
      <c r="E473" s="30" t="s">
        <v>707</v>
      </c>
      <c r="F473" s="30" t="s">
        <v>712</v>
      </c>
      <c r="G473" s="30" t="s">
        <v>218</v>
      </c>
      <c r="H473" s="60">
        <v>1566.73</v>
      </c>
      <c r="I473" s="60">
        <v>1629.399</v>
      </c>
      <c r="J473" s="60">
        <v>1694.575</v>
      </c>
    </row>
    <row r="474" spans="1:11" ht="45" customHeight="1">
      <c r="A474" s="22"/>
      <c r="B474" s="333" t="s">
        <v>220</v>
      </c>
      <c r="C474" s="23"/>
      <c r="D474" s="23" t="s">
        <v>7</v>
      </c>
      <c r="E474" s="23" t="s">
        <v>221</v>
      </c>
      <c r="F474" s="24"/>
      <c r="G474" s="24"/>
      <c r="H474" s="57">
        <f>H475</f>
        <v>709.306</v>
      </c>
      <c r="I474" s="57">
        <f>I475</f>
        <v>733.078</v>
      </c>
      <c r="J474" s="57">
        <f>J475</f>
        <v>757.801</v>
      </c>
      <c r="K474" s="62"/>
    </row>
    <row r="475" spans="1:11" ht="45" customHeight="1">
      <c r="A475" s="203"/>
      <c r="B475" s="334" t="s">
        <v>209</v>
      </c>
      <c r="C475" s="204"/>
      <c r="D475" s="204" t="s">
        <v>7</v>
      </c>
      <c r="E475" s="204" t="s">
        <v>221</v>
      </c>
      <c r="F475" s="204" t="s">
        <v>210</v>
      </c>
      <c r="G475" s="205"/>
      <c r="H475" s="206">
        <f>H476+H485</f>
        <v>709.306</v>
      </c>
      <c r="I475" s="206">
        <f>I476+I485</f>
        <v>733.078</v>
      </c>
      <c r="J475" s="206">
        <f>J476+J485</f>
        <v>757.801</v>
      </c>
      <c r="K475" s="63"/>
    </row>
    <row r="476" spans="1:10" ht="30" customHeight="1">
      <c r="A476" s="28"/>
      <c r="B476" s="297" t="s">
        <v>211</v>
      </c>
      <c r="C476" s="30"/>
      <c r="D476" s="30" t="s">
        <v>7</v>
      </c>
      <c r="E476" s="30" t="s">
        <v>221</v>
      </c>
      <c r="F476" s="30" t="s">
        <v>212</v>
      </c>
      <c r="G476" s="31"/>
      <c r="H476" s="59">
        <f aca="true" t="shared" si="59" ref="H476:J477">H477</f>
        <v>709.306</v>
      </c>
      <c r="I476" s="59">
        <f t="shared" si="59"/>
        <v>733.078</v>
      </c>
      <c r="J476" s="59">
        <f t="shared" si="59"/>
        <v>757.801</v>
      </c>
    </row>
    <row r="477" spans="1:10" ht="15" customHeight="1">
      <c r="A477" s="28"/>
      <c r="B477" s="297" t="s">
        <v>213</v>
      </c>
      <c r="C477" s="30"/>
      <c r="D477" s="30" t="s">
        <v>7</v>
      </c>
      <c r="E477" s="30" t="s">
        <v>221</v>
      </c>
      <c r="F477" s="30" t="s">
        <v>214</v>
      </c>
      <c r="G477" s="31"/>
      <c r="H477" s="59">
        <f t="shared" si="59"/>
        <v>709.306</v>
      </c>
      <c r="I477" s="59">
        <f t="shared" si="59"/>
        <v>733.078</v>
      </c>
      <c r="J477" s="59">
        <f t="shared" si="59"/>
        <v>757.801</v>
      </c>
    </row>
    <row r="478" spans="1:10" ht="15" customHeight="1">
      <c r="A478" s="259"/>
      <c r="B478" s="317" t="s">
        <v>215</v>
      </c>
      <c r="C478" s="261"/>
      <c r="D478" s="261" t="s">
        <v>7</v>
      </c>
      <c r="E478" s="261" t="s">
        <v>221</v>
      </c>
      <c r="F478" s="261" t="s">
        <v>216</v>
      </c>
      <c r="G478" s="262"/>
      <c r="H478" s="263">
        <f>H480+H482+H484</f>
        <v>709.306</v>
      </c>
      <c r="I478" s="263">
        <f>I480+I482+I484</f>
        <v>733.078</v>
      </c>
      <c r="J478" s="263">
        <f>J480+J482+J484</f>
        <v>757.801</v>
      </c>
    </row>
    <row r="479" spans="1:10" ht="60" customHeight="1">
      <c r="A479" s="28"/>
      <c r="B479" s="297" t="s">
        <v>94</v>
      </c>
      <c r="C479" s="30"/>
      <c r="D479" s="30" t="s">
        <v>7</v>
      </c>
      <c r="E479" s="30" t="s">
        <v>221</v>
      </c>
      <c r="F479" s="30" t="s">
        <v>216</v>
      </c>
      <c r="G479" s="31">
        <v>100</v>
      </c>
      <c r="H479" s="59">
        <f>H480</f>
        <v>594.306</v>
      </c>
      <c r="I479" s="59">
        <f>I480</f>
        <v>618.078</v>
      </c>
      <c r="J479" s="59">
        <f>J480</f>
        <v>642.801</v>
      </c>
    </row>
    <row r="480" spans="1:10" ht="30" customHeight="1">
      <c r="A480" s="28"/>
      <c r="B480" s="297" t="s">
        <v>217</v>
      </c>
      <c r="C480" s="30"/>
      <c r="D480" s="30" t="s">
        <v>7</v>
      </c>
      <c r="E480" s="30" t="s">
        <v>221</v>
      </c>
      <c r="F480" s="30" t="s">
        <v>216</v>
      </c>
      <c r="G480" s="30" t="s">
        <v>218</v>
      </c>
      <c r="H480" s="60">
        <f>594.306</f>
        <v>594.306</v>
      </c>
      <c r="I480" s="60">
        <v>618.078</v>
      </c>
      <c r="J480" s="60">
        <v>642.801</v>
      </c>
    </row>
    <row r="481" spans="1:10" ht="30" customHeight="1">
      <c r="A481" s="28"/>
      <c r="B481" s="202" t="s">
        <v>59</v>
      </c>
      <c r="C481" s="30"/>
      <c r="D481" s="30" t="s">
        <v>7</v>
      </c>
      <c r="E481" s="30" t="s">
        <v>221</v>
      </c>
      <c r="F481" s="30" t="s">
        <v>216</v>
      </c>
      <c r="G481" s="31">
        <v>200</v>
      </c>
      <c r="H481" s="59">
        <f>H482</f>
        <v>114</v>
      </c>
      <c r="I481" s="59">
        <f>I482</f>
        <v>114</v>
      </c>
      <c r="J481" s="59">
        <f>J482</f>
        <v>114</v>
      </c>
    </row>
    <row r="482" spans="1:10" ht="30" customHeight="1">
      <c r="A482" s="28"/>
      <c r="B482" s="297" t="s">
        <v>60</v>
      </c>
      <c r="C482" s="30"/>
      <c r="D482" s="30" t="s">
        <v>7</v>
      </c>
      <c r="E482" s="30" t="s">
        <v>221</v>
      </c>
      <c r="F482" s="30" t="s">
        <v>216</v>
      </c>
      <c r="G482" s="30" t="s">
        <v>61</v>
      </c>
      <c r="H482" s="60">
        <f>5+4+5+10+50+40</f>
        <v>114</v>
      </c>
      <c r="I482" s="60">
        <f>5+4+5+10+50+40</f>
        <v>114</v>
      </c>
      <c r="J482" s="60">
        <f>5+4+5+10+50+40</f>
        <v>114</v>
      </c>
    </row>
    <row r="483" spans="1:10" ht="15" customHeight="1">
      <c r="A483" s="28"/>
      <c r="B483" s="297" t="s">
        <v>99</v>
      </c>
      <c r="C483" s="30"/>
      <c r="D483" s="30" t="s">
        <v>7</v>
      </c>
      <c r="E483" s="30" t="s">
        <v>221</v>
      </c>
      <c r="F483" s="30" t="s">
        <v>216</v>
      </c>
      <c r="G483" s="30" t="s">
        <v>100</v>
      </c>
      <c r="H483" s="60">
        <f>H484</f>
        <v>1</v>
      </c>
      <c r="I483" s="60">
        <f>I484</f>
        <v>1</v>
      </c>
      <c r="J483" s="60">
        <f>J484</f>
        <v>1</v>
      </c>
    </row>
    <row r="484" spans="1:10" ht="15" customHeight="1">
      <c r="A484" s="28"/>
      <c r="B484" s="297" t="s">
        <v>101</v>
      </c>
      <c r="C484" s="30"/>
      <c r="D484" s="30" t="s">
        <v>7</v>
      </c>
      <c r="E484" s="30" t="s">
        <v>221</v>
      </c>
      <c r="F484" s="30" t="s">
        <v>216</v>
      </c>
      <c r="G484" s="30" t="s">
        <v>102</v>
      </c>
      <c r="H484" s="60">
        <v>1</v>
      </c>
      <c r="I484" s="60">
        <v>1</v>
      </c>
      <c r="J484" s="60">
        <v>1</v>
      </c>
    </row>
    <row r="485" spans="1:10" ht="45" customHeight="1" hidden="1">
      <c r="A485" s="28"/>
      <c r="B485" s="297" t="s">
        <v>237</v>
      </c>
      <c r="C485" s="30"/>
      <c r="D485" s="30" t="s">
        <v>7</v>
      </c>
      <c r="E485" s="30" t="s">
        <v>221</v>
      </c>
      <c r="F485" s="30" t="s">
        <v>238</v>
      </c>
      <c r="G485" s="30"/>
      <c r="H485" s="60">
        <f aca="true" t="shared" si="60" ref="H485:J486">H486</f>
        <v>0</v>
      </c>
      <c r="I485" s="60">
        <f t="shared" si="60"/>
        <v>0</v>
      </c>
      <c r="J485" s="60">
        <f t="shared" si="60"/>
        <v>0</v>
      </c>
    </row>
    <row r="486" spans="1:10" ht="15" customHeight="1" hidden="1">
      <c r="A486" s="28"/>
      <c r="B486" s="297" t="s">
        <v>213</v>
      </c>
      <c r="C486" s="30"/>
      <c r="D486" s="30" t="s">
        <v>7</v>
      </c>
      <c r="E486" s="30" t="s">
        <v>221</v>
      </c>
      <c r="F486" s="30" t="s">
        <v>239</v>
      </c>
      <c r="G486" s="31"/>
      <c r="H486" s="59">
        <f t="shared" si="60"/>
        <v>0</v>
      </c>
      <c r="I486" s="59">
        <f t="shared" si="60"/>
        <v>0</v>
      </c>
      <c r="J486" s="59">
        <f t="shared" si="60"/>
        <v>0</v>
      </c>
    </row>
    <row r="487" spans="1:10" ht="30" customHeight="1" hidden="1">
      <c r="A487" s="259"/>
      <c r="B487" s="317" t="s">
        <v>240</v>
      </c>
      <c r="C487" s="261"/>
      <c r="D487" s="261" t="s">
        <v>7</v>
      </c>
      <c r="E487" s="261" t="s">
        <v>221</v>
      </c>
      <c r="F487" s="261" t="s">
        <v>241</v>
      </c>
      <c r="G487" s="262"/>
      <c r="H487" s="263">
        <f>H489</f>
        <v>0</v>
      </c>
      <c r="I487" s="263">
        <f>I489</f>
        <v>0</v>
      </c>
      <c r="J487" s="263">
        <f>J489</f>
        <v>0</v>
      </c>
    </row>
    <row r="488" spans="1:10" ht="60" customHeight="1" hidden="1">
      <c r="A488" s="28"/>
      <c r="B488" s="297" t="s">
        <v>94</v>
      </c>
      <c r="C488" s="30"/>
      <c r="D488" s="30" t="s">
        <v>7</v>
      </c>
      <c r="E488" s="30" t="s">
        <v>221</v>
      </c>
      <c r="F488" s="30" t="s">
        <v>241</v>
      </c>
      <c r="G488" s="31">
        <v>100</v>
      </c>
      <c r="H488" s="59">
        <f>H489</f>
        <v>0</v>
      </c>
      <c r="I488" s="59">
        <f>I489</f>
        <v>0</v>
      </c>
      <c r="J488" s="59">
        <f>J489</f>
        <v>0</v>
      </c>
    </row>
    <row r="489" spans="1:10" ht="30" customHeight="1" hidden="1">
      <c r="A489" s="28"/>
      <c r="B489" s="297" t="s">
        <v>217</v>
      </c>
      <c r="C489" s="30"/>
      <c r="D489" s="30" t="s">
        <v>7</v>
      </c>
      <c r="E489" s="30" t="s">
        <v>221</v>
      </c>
      <c r="F489" s="30" t="s">
        <v>241</v>
      </c>
      <c r="G489" s="30" t="s">
        <v>218</v>
      </c>
      <c r="H489" s="60">
        <v>0</v>
      </c>
      <c r="I489" s="60">
        <v>0</v>
      </c>
      <c r="J489" s="60">
        <v>0</v>
      </c>
    </row>
    <row r="490" spans="1:11" s="8" customFormat="1" ht="15" customHeight="1">
      <c r="A490" s="513" t="s">
        <v>298</v>
      </c>
      <c r="B490" s="514"/>
      <c r="C490" s="514"/>
      <c r="D490" s="514"/>
      <c r="E490" s="514"/>
      <c r="F490" s="514"/>
      <c r="G490" s="515"/>
      <c r="H490" s="76">
        <f>H16+H456+H465</f>
        <v>94272.78073999999</v>
      </c>
      <c r="I490" s="76">
        <f>I16+I456+I465</f>
        <v>75484.281</v>
      </c>
      <c r="J490" s="76">
        <f>J16+J456+J465</f>
        <v>70693.02500000001</v>
      </c>
      <c r="K490" s="77"/>
    </row>
    <row r="491" ht="12.75">
      <c r="J491" s="53"/>
    </row>
    <row r="492" ht="12.75">
      <c r="J492" s="53"/>
    </row>
    <row r="493" ht="12.75">
      <c r="J493" s="53"/>
    </row>
    <row r="494" ht="12.75">
      <c r="J494" s="53"/>
    </row>
    <row r="495" ht="12.75">
      <c r="J495" s="53"/>
    </row>
    <row r="496" ht="12.75">
      <c r="J496" s="53"/>
    </row>
    <row r="497" ht="12.75">
      <c r="J497" s="53"/>
    </row>
    <row r="498" ht="12.75">
      <c r="J498" s="53"/>
    </row>
    <row r="499" ht="12.75">
      <c r="J499" s="53"/>
    </row>
    <row r="500" ht="12.75">
      <c r="J500" s="53"/>
    </row>
    <row r="501" ht="12.75">
      <c r="J501" s="53"/>
    </row>
    <row r="502" ht="12.75">
      <c r="J502" s="53"/>
    </row>
    <row r="503" ht="12.75">
      <c r="J503" s="53"/>
    </row>
    <row r="504" ht="12.75">
      <c r="J504" s="53"/>
    </row>
    <row r="505" ht="12.75">
      <c r="J505" s="53"/>
    </row>
    <row r="506" ht="12.75">
      <c r="J506" s="53"/>
    </row>
    <row r="507" ht="12.75">
      <c r="J507" s="53"/>
    </row>
    <row r="508" ht="12.75">
      <c r="J508" s="53"/>
    </row>
    <row r="509" ht="12.75">
      <c r="J509" s="53"/>
    </row>
    <row r="510" ht="12.75">
      <c r="J510" s="53"/>
    </row>
    <row r="511" ht="12.75">
      <c r="J511" s="53"/>
    </row>
    <row r="512" ht="12.75">
      <c r="J512" s="53"/>
    </row>
    <row r="513" ht="12.75">
      <c r="J513" s="53"/>
    </row>
    <row r="514" ht="12.75">
      <c r="J514" s="53"/>
    </row>
    <row r="515" ht="12.75">
      <c r="J515" s="53"/>
    </row>
    <row r="516" ht="12.75">
      <c r="J516" s="53"/>
    </row>
    <row r="517" ht="12.75">
      <c r="J517" s="53"/>
    </row>
    <row r="518" ht="12.75">
      <c r="J518" s="53"/>
    </row>
    <row r="519" ht="12.75">
      <c r="J519" s="53"/>
    </row>
    <row r="520" ht="12.75">
      <c r="J520" s="53"/>
    </row>
    <row r="521" ht="12.75">
      <c r="J521" s="53"/>
    </row>
    <row r="522" ht="12.75">
      <c r="J522" s="53"/>
    </row>
    <row r="523" ht="12.75">
      <c r="J523" s="53"/>
    </row>
    <row r="524" ht="12.75">
      <c r="J524" s="53"/>
    </row>
    <row r="525" ht="12.75">
      <c r="J525" s="53"/>
    </row>
    <row r="526" ht="12.75">
      <c r="J526" s="53"/>
    </row>
    <row r="527" ht="12.75">
      <c r="J527" s="53"/>
    </row>
    <row r="528" ht="12.75">
      <c r="J528" s="53"/>
    </row>
    <row r="529" ht="12.75">
      <c r="J529" s="53"/>
    </row>
  </sheetData>
  <sheetProtection/>
  <mergeCells count="17">
    <mergeCell ref="A11:J11"/>
    <mergeCell ref="A9:J9"/>
    <mergeCell ref="A1:J1"/>
    <mergeCell ref="A2:J2"/>
    <mergeCell ref="A3:J3"/>
    <mergeCell ref="A4:J4"/>
    <mergeCell ref="A5:J5"/>
    <mergeCell ref="A490:G490"/>
    <mergeCell ref="A10:J10"/>
    <mergeCell ref="H13:J13"/>
    <mergeCell ref="A13:A14"/>
    <mergeCell ref="B13:B14"/>
    <mergeCell ref="C13:C14"/>
    <mergeCell ref="D13:D14"/>
    <mergeCell ref="E13:E14"/>
    <mergeCell ref="G13:G14"/>
    <mergeCell ref="F13:F14"/>
  </mergeCells>
  <printOptions/>
  <pageMargins left="0.7874015748031497" right="0.2362204724409449" top="0.7874015748031497" bottom="0.3937007874015748" header="0" footer="0"/>
  <pageSetup horizontalDpi="600" verticalDpi="600" orientation="portrait" paperSize="9" scale="62" r:id="rId3"/>
  <rowBreaks count="6" manualBreakCount="6">
    <brk id="45" max="255" man="1"/>
    <brk id="88" max="255" man="1"/>
    <brk id="129" max="255" man="1"/>
    <brk id="167" max="255" man="1"/>
    <brk id="224" max="9" man="1"/>
    <brk id="291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24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00390625" style="0" customWidth="1"/>
    <col min="4" max="4" width="15.421875" style="0" customWidth="1"/>
    <col min="5" max="5" width="20.00390625" style="0" customWidth="1"/>
    <col min="6" max="6" width="33.8515625" style="0" customWidth="1"/>
    <col min="7" max="7" width="11.7109375" style="0" customWidth="1"/>
  </cols>
  <sheetData>
    <row r="1" spans="1:7" ht="15" customHeight="1">
      <c r="A1" s="519" t="s">
        <v>407</v>
      </c>
      <c r="B1" s="519"/>
      <c r="C1" s="519"/>
      <c r="D1" s="519"/>
      <c r="E1" s="519"/>
      <c r="F1" s="519"/>
      <c r="G1" s="519"/>
    </row>
    <row r="2" spans="1:7" ht="15" customHeight="1">
      <c r="A2" s="519" t="s">
        <v>34</v>
      </c>
      <c r="B2" s="519"/>
      <c r="C2" s="519"/>
      <c r="D2" s="519"/>
      <c r="E2" s="519"/>
      <c r="F2" s="519"/>
      <c r="G2" s="519"/>
    </row>
    <row r="3" spans="1:7" ht="15" customHeight="1">
      <c r="A3" s="519" t="s">
        <v>35</v>
      </c>
      <c r="B3" s="519"/>
      <c r="C3" s="519"/>
      <c r="D3" s="519"/>
      <c r="E3" s="519"/>
      <c r="F3" s="519"/>
      <c r="G3" s="519"/>
    </row>
    <row r="4" spans="1:7" ht="15" customHeight="1">
      <c r="A4" s="519" t="s">
        <v>36</v>
      </c>
      <c r="B4" s="519"/>
      <c r="C4" s="519"/>
      <c r="D4" s="519"/>
      <c r="E4" s="519"/>
      <c r="F4" s="519"/>
      <c r="G4" s="519"/>
    </row>
    <row r="5" spans="1:7" ht="15" customHeight="1">
      <c r="A5" s="519" t="s">
        <v>671</v>
      </c>
      <c r="B5" s="519"/>
      <c r="C5" s="519"/>
      <c r="D5" s="519"/>
      <c r="E5" s="519"/>
      <c r="F5" s="519"/>
      <c r="G5" s="519"/>
    </row>
    <row r="6" ht="15" customHeight="1"/>
    <row r="7" ht="15" customHeight="1"/>
    <row r="8" ht="15" customHeight="1"/>
    <row r="9" spans="1:7" ht="30" customHeight="1">
      <c r="A9" s="143"/>
      <c r="B9" s="522" t="s">
        <v>676</v>
      </c>
      <c r="C9" s="522"/>
      <c r="D9" s="522"/>
      <c r="E9" s="522"/>
      <c r="F9" s="522"/>
      <c r="G9" s="522"/>
    </row>
    <row r="10" ht="15" customHeight="1"/>
    <row r="11" spans="1:7" ht="60" customHeight="1">
      <c r="A11" s="201" t="s">
        <v>39</v>
      </c>
      <c r="B11" s="201" t="s">
        <v>375</v>
      </c>
      <c r="C11" s="201" t="s">
        <v>376</v>
      </c>
      <c r="D11" s="201" t="s">
        <v>377</v>
      </c>
      <c r="E11" s="201" t="s">
        <v>378</v>
      </c>
      <c r="F11" s="201" t="s">
        <v>379</v>
      </c>
      <c r="G11" s="201" t="s">
        <v>680</v>
      </c>
    </row>
    <row r="12" spans="1:7" ht="69" customHeight="1">
      <c r="A12" s="520">
        <v>1</v>
      </c>
      <c r="B12" s="520" t="s">
        <v>472</v>
      </c>
      <c r="C12" s="520" t="s">
        <v>146</v>
      </c>
      <c r="D12" s="520" t="s">
        <v>43</v>
      </c>
      <c r="E12" s="520" t="s">
        <v>43</v>
      </c>
      <c r="F12" s="528" t="s">
        <v>502</v>
      </c>
      <c r="G12" s="523">
        <f>135+719.26+500+484.74-70-320.26-300</f>
        <v>1148.74</v>
      </c>
    </row>
    <row r="13" spans="1:7" ht="69" customHeight="1">
      <c r="A13" s="521"/>
      <c r="B13" s="521"/>
      <c r="C13" s="521"/>
      <c r="D13" s="521"/>
      <c r="E13" s="521"/>
      <c r="F13" s="529"/>
      <c r="G13" s="524"/>
    </row>
    <row r="14" spans="1:7" ht="69" customHeight="1">
      <c r="A14" s="497"/>
      <c r="B14" s="497"/>
      <c r="C14" s="497"/>
      <c r="D14" s="497"/>
      <c r="E14" s="497"/>
      <c r="F14" s="530"/>
      <c r="G14" s="497"/>
    </row>
    <row r="15" spans="1:7" ht="15" customHeight="1">
      <c r="A15" s="525" t="s">
        <v>380</v>
      </c>
      <c r="B15" s="526"/>
      <c r="C15" s="526"/>
      <c r="D15" s="526"/>
      <c r="E15" s="526"/>
      <c r="F15" s="527"/>
      <c r="G15" s="361">
        <f>G12+G13+G14</f>
        <v>1148.74</v>
      </c>
    </row>
    <row r="16" spans="1:7" ht="90" customHeight="1" hidden="1">
      <c r="A16" s="520"/>
      <c r="B16" s="520" t="s">
        <v>472</v>
      </c>
      <c r="C16" s="520" t="s">
        <v>157</v>
      </c>
      <c r="D16" s="520" t="s">
        <v>43</v>
      </c>
      <c r="E16" s="520" t="s">
        <v>43</v>
      </c>
      <c r="F16" s="202" t="s">
        <v>409</v>
      </c>
      <c r="G16" s="360">
        <v>0</v>
      </c>
    </row>
    <row r="17" spans="1:7" ht="105" customHeight="1" hidden="1">
      <c r="A17" s="458"/>
      <c r="B17" s="458"/>
      <c r="C17" s="458"/>
      <c r="D17" s="458"/>
      <c r="E17" s="458"/>
      <c r="F17" s="202" t="s">
        <v>410</v>
      </c>
      <c r="G17" s="365">
        <v>0</v>
      </c>
    </row>
    <row r="18" spans="1:7" ht="90" customHeight="1" hidden="1">
      <c r="A18" s="459"/>
      <c r="B18" s="459"/>
      <c r="C18" s="459"/>
      <c r="D18" s="459"/>
      <c r="E18" s="459"/>
      <c r="F18" s="202" t="s">
        <v>411</v>
      </c>
      <c r="G18" s="360">
        <v>0</v>
      </c>
    </row>
    <row r="19" spans="1:7" ht="15" customHeight="1" hidden="1">
      <c r="A19" s="525" t="s">
        <v>380</v>
      </c>
      <c r="B19" s="526"/>
      <c r="C19" s="526"/>
      <c r="D19" s="526"/>
      <c r="E19" s="526"/>
      <c r="F19" s="527"/>
      <c r="G19" s="361">
        <f>G16+G17+G18</f>
        <v>0</v>
      </c>
    </row>
    <row r="20" spans="1:7" ht="123" customHeight="1">
      <c r="A20" s="293">
        <v>2</v>
      </c>
      <c r="B20" s="294" t="s">
        <v>454</v>
      </c>
      <c r="C20" s="294" t="s">
        <v>705</v>
      </c>
      <c r="D20" s="294" t="s">
        <v>43</v>
      </c>
      <c r="E20" s="294" t="s">
        <v>43</v>
      </c>
      <c r="F20" s="176" t="s">
        <v>706</v>
      </c>
      <c r="G20" s="362">
        <v>200</v>
      </c>
    </row>
    <row r="21" spans="1:7" ht="15" customHeight="1">
      <c r="A21" s="525" t="s">
        <v>380</v>
      </c>
      <c r="B21" s="526"/>
      <c r="C21" s="526"/>
      <c r="D21" s="526"/>
      <c r="E21" s="526"/>
      <c r="F21" s="527"/>
      <c r="G21" s="361">
        <f>SUM(G20)</f>
        <v>200</v>
      </c>
    </row>
    <row r="22" spans="1:7" ht="135" customHeight="1" hidden="1">
      <c r="A22" s="293"/>
      <c r="B22" s="294" t="s">
        <v>441</v>
      </c>
      <c r="C22" s="294" t="s">
        <v>83</v>
      </c>
      <c r="D22" s="294" t="s">
        <v>43</v>
      </c>
      <c r="E22" s="294" t="s">
        <v>43</v>
      </c>
      <c r="F22" s="176" t="s">
        <v>482</v>
      </c>
      <c r="G22" s="362">
        <f>4400-3400-1000</f>
        <v>0</v>
      </c>
    </row>
    <row r="23" spans="1:7" ht="15" customHeight="1" hidden="1">
      <c r="A23" s="525" t="s">
        <v>380</v>
      </c>
      <c r="B23" s="526"/>
      <c r="C23" s="526"/>
      <c r="D23" s="526"/>
      <c r="E23" s="526"/>
      <c r="F23" s="527"/>
      <c r="G23" s="361">
        <f>SUM(G22)</f>
        <v>0</v>
      </c>
    </row>
    <row r="24" spans="1:7" ht="15" customHeight="1">
      <c r="A24" s="525" t="s">
        <v>381</v>
      </c>
      <c r="B24" s="526"/>
      <c r="C24" s="526"/>
      <c r="D24" s="526"/>
      <c r="E24" s="526"/>
      <c r="F24" s="527"/>
      <c r="G24" s="361">
        <f>G15+G19+G21+G23</f>
        <v>1348.74</v>
      </c>
    </row>
  </sheetData>
  <sheetProtection/>
  <mergeCells count="23">
    <mergeCell ref="E12:E14"/>
    <mergeCell ref="A21:F21"/>
    <mergeCell ref="F12:F14"/>
    <mergeCell ref="B9:G9"/>
    <mergeCell ref="B12:B14"/>
    <mergeCell ref="G12:G14"/>
    <mergeCell ref="A24:F24"/>
    <mergeCell ref="A19:F19"/>
    <mergeCell ref="A23:F23"/>
    <mergeCell ref="D16:D18"/>
    <mergeCell ref="A15:F15"/>
    <mergeCell ref="A12:A14"/>
    <mergeCell ref="C12:C14"/>
    <mergeCell ref="E16:E18"/>
    <mergeCell ref="A16:A18"/>
    <mergeCell ref="D12:D14"/>
    <mergeCell ref="A1:G1"/>
    <mergeCell ref="A2:G2"/>
    <mergeCell ref="A3:G3"/>
    <mergeCell ref="A4:G4"/>
    <mergeCell ref="A5:G5"/>
    <mergeCell ref="C16:C18"/>
    <mergeCell ref="B16:B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  <rowBreaks count="1" manualBreakCount="1">
    <brk id="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3.8515625" style="369" customWidth="1"/>
    <col min="2" max="2" width="16.140625" style="370" customWidth="1"/>
    <col min="3" max="3" width="14.28125" style="370" customWidth="1"/>
    <col min="4" max="4" width="9.00390625" style="370" customWidth="1"/>
    <col min="5" max="5" width="8.7109375" style="369" customWidth="1"/>
    <col min="6" max="7" width="12.8515625" style="369" customWidth="1"/>
    <col min="8" max="8" width="12.8515625" style="371" customWidth="1"/>
    <col min="9" max="16384" width="9.140625" style="369" customWidth="1"/>
  </cols>
  <sheetData>
    <row r="1" spans="1:8" s="372" customFormat="1" ht="15" customHeight="1">
      <c r="A1" s="519" t="s">
        <v>677</v>
      </c>
      <c r="B1" s="519"/>
      <c r="C1" s="519"/>
      <c r="D1" s="519"/>
      <c r="E1" s="519"/>
      <c r="F1" s="519"/>
      <c r="G1" s="519"/>
      <c r="H1" s="519"/>
    </row>
    <row r="2" spans="1:8" s="372" customFormat="1" ht="15" customHeight="1">
      <c r="A2" s="519" t="s">
        <v>34</v>
      </c>
      <c r="B2" s="519"/>
      <c r="C2" s="519"/>
      <c r="D2" s="519"/>
      <c r="E2" s="519"/>
      <c r="F2" s="519"/>
      <c r="G2" s="519"/>
      <c r="H2" s="519"/>
    </row>
    <row r="3" spans="1:8" s="372" customFormat="1" ht="15" customHeight="1">
      <c r="A3" s="519" t="s">
        <v>35</v>
      </c>
      <c r="B3" s="519"/>
      <c r="C3" s="519"/>
      <c r="D3" s="519"/>
      <c r="E3" s="519"/>
      <c r="F3" s="519"/>
      <c r="G3" s="519"/>
      <c r="H3" s="519"/>
    </row>
    <row r="4" spans="1:8" s="372" customFormat="1" ht="15" customHeight="1">
      <c r="A4" s="519" t="s">
        <v>36</v>
      </c>
      <c r="B4" s="519"/>
      <c r="C4" s="519"/>
      <c r="D4" s="519"/>
      <c r="E4" s="519"/>
      <c r="F4" s="519"/>
      <c r="G4" s="519"/>
      <c r="H4" s="519"/>
    </row>
    <row r="5" spans="1:8" s="372" customFormat="1" ht="15" customHeight="1">
      <c r="A5" s="519" t="s">
        <v>671</v>
      </c>
      <c r="B5" s="519"/>
      <c r="C5" s="519"/>
      <c r="D5" s="519"/>
      <c r="E5" s="519"/>
      <c r="F5" s="519"/>
      <c r="G5" s="519"/>
      <c r="H5" s="519"/>
    </row>
    <row r="6" spans="4:8" s="372" customFormat="1" ht="15" customHeight="1">
      <c r="D6" s="373"/>
      <c r="E6" s="374"/>
      <c r="F6" s="374"/>
      <c r="G6" s="374"/>
      <c r="H6" s="373"/>
    </row>
    <row r="7" spans="4:7" s="372" customFormat="1" ht="15" customHeight="1">
      <c r="D7" s="373"/>
      <c r="E7" s="375"/>
      <c r="F7" s="375"/>
      <c r="G7" s="375"/>
    </row>
    <row r="8" ht="15" customHeight="1"/>
    <row r="9" spans="1:8" s="377" customFormat="1" ht="30" customHeight="1">
      <c r="A9" s="534" t="s">
        <v>678</v>
      </c>
      <c r="B9" s="534"/>
      <c r="C9" s="534"/>
      <c r="D9" s="534"/>
      <c r="E9" s="534"/>
      <c r="F9" s="534"/>
      <c r="G9" s="534"/>
      <c r="H9" s="534"/>
    </row>
    <row r="10" spans="1:8" s="377" customFormat="1" ht="15.75">
      <c r="A10" s="376"/>
      <c r="B10" s="376"/>
      <c r="C10" s="376"/>
      <c r="D10" s="376"/>
      <c r="E10" s="376"/>
      <c r="F10" s="376"/>
      <c r="G10" s="376"/>
      <c r="H10" s="376"/>
    </row>
    <row r="11" spans="1:8" s="377" customFormat="1" ht="27" customHeight="1">
      <c r="A11" s="535" t="s">
        <v>48</v>
      </c>
      <c r="B11" s="536" t="s">
        <v>548</v>
      </c>
      <c r="C11" s="536" t="s">
        <v>549</v>
      </c>
      <c r="D11" s="536" t="s">
        <v>550</v>
      </c>
      <c r="E11" s="536" t="s">
        <v>3</v>
      </c>
      <c r="F11" s="531" t="s">
        <v>37</v>
      </c>
      <c r="G11" s="532"/>
      <c r="H11" s="533"/>
    </row>
    <row r="12" spans="1:8" s="377" customFormat="1" ht="27" customHeight="1">
      <c r="A12" s="535"/>
      <c r="B12" s="536"/>
      <c r="C12" s="536"/>
      <c r="D12" s="536"/>
      <c r="E12" s="536"/>
      <c r="F12" s="379" t="s">
        <v>404</v>
      </c>
      <c r="G12" s="379" t="s">
        <v>428</v>
      </c>
      <c r="H12" s="379" t="s">
        <v>679</v>
      </c>
    </row>
    <row r="13" spans="1:8" s="377" customFormat="1" ht="15" customHeight="1">
      <c r="A13" s="380" t="s">
        <v>551</v>
      </c>
      <c r="B13" s="381"/>
      <c r="C13" s="381"/>
      <c r="D13" s="381"/>
      <c r="E13" s="381"/>
      <c r="F13" s="382">
        <f>F14+F32</f>
        <v>7000</v>
      </c>
      <c r="G13" s="382">
        <f>G14+G32</f>
        <v>8000</v>
      </c>
      <c r="H13" s="382">
        <f>H14+H32</f>
        <v>8000</v>
      </c>
    </row>
    <row r="14" spans="1:8" s="377" customFormat="1" ht="45" customHeight="1">
      <c r="A14" s="383" t="s">
        <v>440</v>
      </c>
      <c r="B14" s="384" t="s">
        <v>128</v>
      </c>
      <c r="C14" s="384"/>
      <c r="D14" s="385"/>
      <c r="E14" s="385"/>
      <c r="F14" s="386">
        <f>F15</f>
        <v>1400</v>
      </c>
      <c r="G14" s="386">
        <f>G15</f>
        <v>700</v>
      </c>
      <c r="H14" s="386">
        <f>H15</f>
        <v>0</v>
      </c>
    </row>
    <row r="15" spans="1:8" s="377" customFormat="1" ht="75" customHeight="1">
      <c r="A15" s="387" t="s">
        <v>129</v>
      </c>
      <c r="B15" s="388" t="s">
        <v>130</v>
      </c>
      <c r="C15" s="388"/>
      <c r="D15" s="389"/>
      <c r="E15" s="389"/>
      <c r="F15" s="390">
        <f>F16+F20+F24+F28</f>
        <v>1400</v>
      </c>
      <c r="G15" s="390">
        <f>G16+G20+G24+G28</f>
        <v>700</v>
      </c>
      <c r="H15" s="390">
        <f>H16+H20+H24+H28</f>
        <v>0</v>
      </c>
    </row>
    <row r="16" spans="1:8" s="377" customFormat="1" ht="30" customHeight="1" hidden="1">
      <c r="A16" s="391" t="s">
        <v>131</v>
      </c>
      <c r="B16" s="392" t="s">
        <v>132</v>
      </c>
      <c r="C16" s="392"/>
      <c r="D16" s="393"/>
      <c r="E16" s="393"/>
      <c r="F16" s="394">
        <f>F18</f>
        <v>0</v>
      </c>
      <c r="G16" s="394">
        <f>G18</f>
        <v>0</v>
      </c>
      <c r="H16" s="394">
        <f>H18</f>
        <v>0</v>
      </c>
    </row>
    <row r="17" spans="1:8" s="377" customFormat="1" ht="30" customHeight="1" hidden="1">
      <c r="A17" s="395" t="s">
        <v>59</v>
      </c>
      <c r="B17" s="378" t="s">
        <v>132</v>
      </c>
      <c r="C17" s="378">
        <v>200</v>
      </c>
      <c r="D17" s="396"/>
      <c r="E17" s="396"/>
      <c r="F17" s="397">
        <f aca="true" t="shared" si="0" ref="F17:H18">F18</f>
        <v>0</v>
      </c>
      <c r="G17" s="397">
        <f t="shared" si="0"/>
        <v>0</v>
      </c>
      <c r="H17" s="397">
        <f t="shared" si="0"/>
        <v>0</v>
      </c>
    </row>
    <row r="18" spans="1:8" s="377" customFormat="1" ht="30" customHeight="1" hidden="1">
      <c r="A18" s="398" t="s">
        <v>60</v>
      </c>
      <c r="B18" s="378" t="s">
        <v>132</v>
      </c>
      <c r="C18" s="378">
        <v>240</v>
      </c>
      <c r="D18" s="396"/>
      <c r="E18" s="396"/>
      <c r="F18" s="397">
        <f t="shared" si="0"/>
        <v>0</v>
      </c>
      <c r="G18" s="397">
        <f t="shared" si="0"/>
        <v>0</v>
      </c>
      <c r="H18" s="397">
        <f t="shared" si="0"/>
        <v>0</v>
      </c>
    </row>
    <row r="19" spans="1:8" s="377" customFormat="1" ht="15" customHeight="1" hidden="1">
      <c r="A19" s="395" t="s">
        <v>133</v>
      </c>
      <c r="B19" s="378" t="s">
        <v>132</v>
      </c>
      <c r="C19" s="378">
        <v>240</v>
      </c>
      <c r="D19" s="396" t="s">
        <v>552</v>
      </c>
      <c r="E19" s="396" t="s">
        <v>553</v>
      </c>
      <c r="F19" s="397">
        <v>0</v>
      </c>
      <c r="G19" s="397">
        <v>0</v>
      </c>
      <c r="H19" s="397">
        <v>0</v>
      </c>
    </row>
    <row r="20" spans="1:8" s="377" customFormat="1" ht="30" customHeight="1" hidden="1">
      <c r="A20" s="391" t="s">
        <v>135</v>
      </c>
      <c r="B20" s="392" t="s">
        <v>136</v>
      </c>
      <c r="C20" s="392"/>
      <c r="D20" s="393"/>
      <c r="E20" s="393"/>
      <c r="F20" s="394">
        <f>F22</f>
        <v>0</v>
      </c>
      <c r="G20" s="394">
        <f>G22</f>
        <v>0</v>
      </c>
      <c r="H20" s="394">
        <f>H22</f>
        <v>0</v>
      </c>
    </row>
    <row r="21" spans="1:8" s="377" customFormat="1" ht="30" customHeight="1" hidden="1">
      <c r="A21" s="395" t="s">
        <v>59</v>
      </c>
      <c r="B21" s="378" t="s">
        <v>136</v>
      </c>
      <c r="C21" s="378">
        <v>200</v>
      </c>
      <c r="D21" s="396"/>
      <c r="E21" s="396"/>
      <c r="F21" s="397">
        <f aca="true" t="shared" si="1" ref="F21:H22">F22</f>
        <v>0</v>
      </c>
      <c r="G21" s="397">
        <f t="shared" si="1"/>
        <v>0</v>
      </c>
      <c r="H21" s="397">
        <f t="shared" si="1"/>
        <v>0</v>
      </c>
    </row>
    <row r="22" spans="1:8" s="377" customFormat="1" ht="30" customHeight="1" hidden="1">
      <c r="A22" s="398" t="s">
        <v>60</v>
      </c>
      <c r="B22" s="378" t="s">
        <v>136</v>
      </c>
      <c r="C22" s="378">
        <v>240</v>
      </c>
      <c r="D22" s="396"/>
      <c r="E22" s="396"/>
      <c r="F22" s="397">
        <f t="shared" si="1"/>
        <v>0</v>
      </c>
      <c r="G22" s="397">
        <f t="shared" si="1"/>
        <v>0</v>
      </c>
      <c r="H22" s="397">
        <f t="shared" si="1"/>
        <v>0</v>
      </c>
    </row>
    <row r="23" spans="1:8" s="377" customFormat="1" ht="15" customHeight="1" hidden="1">
      <c r="A23" s="395" t="s">
        <v>133</v>
      </c>
      <c r="B23" s="378" t="s">
        <v>136</v>
      </c>
      <c r="C23" s="378">
        <v>240</v>
      </c>
      <c r="D23" s="396" t="s">
        <v>552</v>
      </c>
      <c r="E23" s="396" t="s">
        <v>553</v>
      </c>
      <c r="F23" s="397">
        <v>0</v>
      </c>
      <c r="G23" s="397">
        <v>0</v>
      </c>
      <c r="H23" s="397">
        <v>0</v>
      </c>
    </row>
    <row r="24" spans="1:8" s="377" customFormat="1" ht="30" customHeight="1">
      <c r="A24" s="391" t="s">
        <v>492</v>
      </c>
      <c r="B24" s="392" t="s">
        <v>444</v>
      </c>
      <c r="C24" s="392"/>
      <c r="D24" s="393"/>
      <c r="E24" s="393"/>
      <c r="F24" s="394">
        <f aca="true" t="shared" si="2" ref="F24:H30">F25</f>
        <v>700</v>
      </c>
      <c r="G24" s="394">
        <f t="shared" si="2"/>
        <v>700</v>
      </c>
      <c r="H24" s="394">
        <f t="shared" si="2"/>
        <v>0</v>
      </c>
    </row>
    <row r="25" spans="1:8" s="377" customFormat="1" ht="30" customHeight="1">
      <c r="A25" s="395" t="s">
        <v>59</v>
      </c>
      <c r="B25" s="399" t="s">
        <v>444</v>
      </c>
      <c r="C25" s="399">
        <v>200</v>
      </c>
      <c r="D25" s="396"/>
      <c r="E25" s="396"/>
      <c r="F25" s="397">
        <f t="shared" si="2"/>
        <v>700</v>
      </c>
      <c r="G25" s="397">
        <f t="shared" si="2"/>
        <v>700</v>
      </c>
      <c r="H25" s="397">
        <f t="shared" si="2"/>
        <v>0</v>
      </c>
    </row>
    <row r="26" spans="1:8" s="377" customFormat="1" ht="30" customHeight="1">
      <c r="A26" s="398" t="s">
        <v>60</v>
      </c>
      <c r="B26" s="399" t="s">
        <v>444</v>
      </c>
      <c r="C26" s="378">
        <v>240</v>
      </c>
      <c r="D26" s="396"/>
      <c r="E26" s="396"/>
      <c r="F26" s="397">
        <f t="shared" si="2"/>
        <v>700</v>
      </c>
      <c r="G26" s="397">
        <f t="shared" si="2"/>
        <v>700</v>
      </c>
      <c r="H26" s="397">
        <f t="shared" si="2"/>
        <v>0</v>
      </c>
    </row>
    <row r="27" spans="1:8" s="377" customFormat="1" ht="15" customHeight="1">
      <c r="A27" s="395" t="s">
        <v>133</v>
      </c>
      <c r="B27" s="399" t="s">
        <v>444</v>
      </c>
      <c r="C27" s="378">
        <v>240</v>
      </c>
      <c r="D27" s="396" t="s">
        <v>552</v>
      </c>
      <c r="E27" s="396" t="s">
        <v>553</v>
      </c>
      <c r="F27" s="397">
        <v>700</v>
      </c>
      <c r="G27" s="397">
        <v>700</v>
      </c>
      <c r="H27" s="397">
        <v>0</v>
      </c>
    </row>
    <row r="28" spans="1:8" s="377" customFormat="1" ht="45" customHeight="1">
      <c r="A28" s="391" t="s">
        <v>698</v>
      </c>
      <c r="B28" s="392" t="s">
        <v>697</v>
      </c>
      <c r="C28" s="392"/>
      <c r="D28" s="393"/>
      <c r="E28" s="393"/>
      <c r="F28" s="394">
        <f t="shared" si="2"/>
        <v>700</v>
      </c>
      <c r="G28" s="394">
        <f t="shared" si="2"/>
        <v>0</v>
      </c>
      <c r="H28" s="394">
        <f t="shared" si="2"/>
        <v>0</v>
      </c>
    </row>
    <row r="29" spans="1:8" s="377" customFormat="1" ht="30" customHeight="1">
      <c r="A29" s="395" t="s">
        <v>59</v>
      </c>
      <c r="B29" s="399" t="s">
        <v>697</v>
      </c>
      <c r="C29" s="399">
        <v>200</v>
      </c>
      <c r="D29" s="396"/>
      <c r="E29" s="396"/>
      <c r="F29" s="397">
        <f t="shared" si="2"/>
        <v>700</v>
      </c>
      <c r="G29" s="397">
        <f t="shared" si="2"/>
        <v>0</v>
      </c>
      <c r="H29" s="397">
        <f t="shared" si="2"/>
        <v>0</v>
      </c>
    </row>
    <row r="30" spans="1:8" s="377" customFormat="1" ht="30" customHeight="1">
      <c r="A30" s="398" t="s">
        <v>60</v>
      </c>
      <c r="B30" s="399" t="s">
        <v>697</v>
      </c>
      <c r="C30" s="378">
        <v>240</v>
      </c>
      <c r="D30" s="396"/>
      <c r="E30" s="396"/>
      <c r="F30" s="397">
        <f t="shared" si="2"/>
        <v>700</v>
      </c>
      <c r="G30" s="397">
        <f t="shared" si="2"/>
        <v>0</v>
      </c>
      <c r="H30" s="397">
        <f t="shared" si="2"/>
        <v>0</v>
      </c>
    </row>
    <row r="31" spans="1:8" s="377" customFormat="1" ht="15" customHeight="1">
      <c r="A31" s="395" t="s">
        <v>133</v>
      </c>
      <c r="B31" s="399" t="s">
        <v>697</v>
      </c>
      <c r="C31" s="378">
        <v>240</v>
      </c>
      <c r="D31" s="396" t="s">
        <v>552</v>
      </c>
      <c r="E31" s="396" t="s">
        <v>553</v>
      </c>
      <c r="F31" s="397">
        <v>700</v>
      </c>
      <c r="G31" s="397">
        <v>0</v>
      </c>
      <c r="H31" s="397">
        <v>0</v>
      </c>
    </row>
    <row r="32" spans="1:8" s="377" customFormat="1" ht="45" customHeight="1">
      <c r="A32" s="383" t="s">
        <v>540</v>
      </c>
      <c r="B32" s="384" t="s">
        <v>467</v>
      </c>
      <c r="C32" s="384"/>
      <c r="D32" s="385"/>
      <c r="E32" s="385"/>
      <c r="F32" s="386">
        <f>F33</f>
        <v>5600</v>
      </c>
      <c r="G32" s="386">
        <f>G33</f>
        <v>7300</v>
      </c>
      <c r="H32" s="386">
        <f>H33</f>
        <v>8000</v>
      </c>
    </row>
    <row r="33" spans="1:8" ht="30" customHeight="1">
      <c r="A33" s="387" t="s">
        <v>469</v>
      </c>
      <c r="B33" s="388" t="s">
        <v>468</v>
      </c>
      <c r="C33" s="388"/>
      <c r="D33" s="389"/>
      <c r="E33" s="389"/>
      <c r="F33" s="390">
        <f>F34+F38</f>
        <v>5600</v>
      </c>
      <c r="G33" s="390">
        <f>G34+G38</f>
        <v>7300</v>
      </c>
      <c r="H33" s="390">
        <f>H34+H38</f>
        <v>8000</v>
      </c>
    </row>
    <row r="34" spans="1:8" ht="45" customHeight="1">
      <c r="A34" s="391" t="s">
        <v>137</v>
      </c>
      <c r="B34" s="392" t="s">
        <v>483</v>
      </c>
      <c r="C34" s="392"/>
      <c r="D34" s="393"/>
      <c r="E34" s="393"/>
      <c r="F34" s="394">
        <f>F36</f>
        <v>5600</v>
      </c>
      <c r="G34" s="394">
        <f>G36</f>
        <v>7300</v>
      </c>
      <c r="H34" s="394">
        <f>H36</f>
        <v>8000</v>
      </c>
    </row>
    <row r="35" spans="1:8" ht="30" customHeight="1">
      <c r="A35" s="395" t="s">
        <v>59</v>
      </c>
      <c r="B35" s="378" t="s">
        <v>483</v>
      </c>
      <c r="C35" s="378">
        <v>200</v>
      </c>
      <c r="D35" s="396"/>
      <c r="E35" s="396"/>
      <c r="F35" s="397">
        <f aca="true" t="shared" si="3" ref="F35:H36">F36</f>
        <v>5600</v>
      </c>
      <c r="G35" s="397">
        <f t="shared" si="3"/>
        <v>7300</v>
      </c>
      <c r="H35" s="397">
        <f t="shared" si="3"/>
        <v>8000</v>
      </c>
    </row>
    <row r="36" spans="1:8" ht="30" customHeight="1">
      <c r="A36" s="398" t="s">
        <v>60</v>
      </c>
      <c r="B36" s="378" t="s">
        <v>483</v>
      </c>
      <c r="C36" s="378">
        <v>240</v>
      </c>
      <c r="D36" s="396"/>
      <c r="E36" s="396"/>
      <c r="F36" s="397">
        <f t="shared" si="3"/>
        <v>5600</v>
      </c>
      <c r="G36" s="397">
        <f t="shared" si="3"/>
        <v>7300</v>
      </c>
      <c r="H36" s="397">
        <f t="shared" si="3"/>
        <v>8000</v>
      </c>
    </row>
    <row r="37" spans="1:8" ht="15" customHeight="1">
      <c r="A37" s="395" t="s">
        <v>133</v>
      </c>
      <c r="B37" s="378" t="s">
        <v>483</v>
      </c>
      <c r="C37" s="378">
        <v>240</v>
      </c>
      <c r="D37" s="396" t="s">
        <v>552</v>
      </c>
      <c r="E37" s="396" t="s">
        <v>553</v>
      </c>
      <c r="F37" s="397">
        <v>5600</v>
      </c>
      <c r="G37" s="397">
        <v>7300</v>
      </c>
      <c r="H37" s="397">
        <v>8000</v>
      </c>
    </row>
  </sheetData>
  <sheetProtection/>
  <mergeCells count="12">
    <mergeCell ref="D11:D12"/>
    <mergeCell ref="E11:E12"/>
    <mergeCell ref="A1:H1"/>
    <mergeCell ref="F11:H11"/>
    <mergeCell ref="A2:H2"/>
    <mergeCell ref="A3:H3"/>
    <mergeCell ref="A4:H4"/>
    <mergeCell ref="A5:H5"/>
    <mergeCell ref="A9:H9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2019-11-20T10:24:36Z</cp:lastPrinted>
  <dcterms:created xsi:type="dcterms:W3CDTF">1996-10-08T23:32:33Z</dcterms:created>
  <dcterms:modified xsi:type="dcterms:W3CDTF">2019-11-20T10:29:20Z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