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Шведова\Documents\Программы\Отчет об исполнении муниципальных программ\2024\"/>
    </mc:Choice>
  </mc:AlternateContent>
  <xr:revisionPtr revIDLastSave="0" documentId="13_ncr:1_{A7F3B68D-A489-4287-AF5F-A25B151BB6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 01.01.2025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7" l="1"/>
  <c r="M37" i="17" s="1"/>
  <c r="K22" i="17"/>
  <c r="K21" i="17"/>
  <c r="M133" i="17"/>
  <c r="L132" i="17"/>
  <c r="K132" i="17"/>
  <c r="K131" i="17" s="1"/>
  <c r="M129" i="17"/>
  <c r="L128" i="17"/>
  <c r="L127" i="17" s="1"/>
  <c r="K128" i="17"/>
  <c r="K127" i="17" s="1"/>
  <c r="K126" i="17" s="1"/>
  <c r="M125" i="17"/>
  <c r="M124" i="17"/>
  <c r="L123" i="17"/>
  <c r="K123" i="17"/>
  <c r="K122" i="17" s="1"/>
  <c r="K121" i="17"/>
  <c r="M121" i="17" s="1"/>
  <c r="K120" i="17"/>
  <c r="K119" i="17" s="1"/>
  <c r="K118" i="17" s="1"/>
  <c r="L119" i="17"/>
  <c r="L118" i="17" s="1"/>
  <c r="K117" i="17"/>
  <c r="M117" i="17" s="1"/>
  <c r="L116" i="17"/>
  <c r="L115" i="17" s="1"/>
  <c r="M113" i="17"/>
  <c r="L112" i="17"/>
  <c r="L111" i="17" s="1"/>
  <c r="K112" i="17"/>
  <c r="K111" i="17" s="1"/>
  <c r="M110" i="17"/>
  <c r="L109" i="17"/>
  <c r="L108" i="17" s="1"/>
  <c r="K109" i="17"/>
  <c r="K108" i="17" s="1"/>
  <c r="M106" i="17"/>
  <c r="L105" i="17"/>
  <c r="L104" i="17" s="1"/>
  <c r="K105" i="17"/>
  <c r="K104" i="17" s="1"/>
  <c r="M103" i="17"/>
  <c r="L102" i="17"/>
  <c r="K102" i="17"/>
  <c r="M101" i="17"/>
  <c r="M100" i="17"/>
  <c r="L99" i="17"/>
  <c r="K99" i="17"/>
  <c r="M98" i="17"/>
  <c r="M97" i="17"/>
  <c r="L96" i="17"/>
  <c r="K96" i="17"/>
  <c r="M95" i="17"/>
  <c r="L94" i="17"/>
  <c r="K94" i="17"/>
  <c r="M91" i="17"/>
  <c r="M90" i="17"/>
  <c r="L89" i="17"/>
  <c r="L87" i="17" s="1"/>
  <c r="K89" i="17"/>
  <c r="K88" i="17" s="1"/>
  <c r="M86" i="17"/>
  <c r="M85" i="17"/>
  <c r="L84" i="17"/>
  <c r="K84" i="17"/>
  <c r="K83" i="17" s="1"/>
  <c r="M82" i="17"/>
  <c r="M81" i="17"/>
  <c r="L80" i="17"/>
  <c r="K80" i="17"/>
  <c r="K79" i="17" s="1"/>
  <c r="M77" i="17"/>
  <c r="L76" i="17"/>
  <c r="L75" i="17" s="1"/>
  <c r="K76" i="17"/>
  <c r="K75" i="17" s="1"/>
  <c r="K74" i="17" s="1"/>
  <c r="M73" i="17"/>
  <c r="M72" i="17"/>
  <c r="L71" i="17"/>
  <c r="L70" i="17" s="1"/>
  <c r="M70" i="17" s="1"/>
  <c r="K71" i="17"/>
  <c r="K70" i="17" s="1"/>
  <c r="M68" i="17"/>
  <c r="M67" i="17"/>
  <c r="L66" i="17"/>
  <c r="L65" i="17" s="1"/>
  <c r="K66" i="17"/>
  <c r="K65" i="17" s="1"/>
  <c r="K64" i="17" s="1"/>
  <c r="M63" i="17"/>
  <c r="L62" i="17"/>
  <c r="L61" i="17" s="1"/>
  <c r="K62" i="17"/>
  <c r="K60" i="17" s="1"/>
  <c r="K59" i="17"/>
  <c r="M59" i="17" s="1"/>
  <c r="M58" i="17"/>
  <c r="L57" i="17"/>
  <c r="L56" i="17"/>
  <c r="K55" i="17"/>
  <c r="M55" i="17" s="1"/>
  <c r="K54" i="17"/>
  <c r="M54" i="17" s="1"/>
  <c r="L53" i="17"/>
  <c r="L52" i="17" s="1"/>
  <c r="M50" i="17"/>
  <c r="M49" i="17"/>
  <c r="L48" i="17"/>
  <c r="L47" i="17" s="1"/>
  <c r="K48" i="17"/>
  <c r="K46" i="17" s="1"/>
  <c r="M45" i="17"/>
  <c r="L44" i="17"/>
  <c r="K44" i="17"/>
  <c r="M43" i="17"/>
  <c r="L42" i="17"/>
  <c r="K42" i="17"/>
  <c r="K41" i="17"/>
  <c r="K40" i="17" s="1"/>
  <c r="L40" i="17"/>
  <c r="K36" i="17"/>
  <c r="L35" i="17"/>
  <c r="L34" i="17" s="1"/>
  <c r="K32" i="17"/>
  <c r="K31" i="17" s="1"/>
  <c r="L31" i="17"/>
  <c r="K30" i="17"/>
  <c r="M30" i="17" s="1"/>
  <c r="L29" i="17"/>
  <c r="M28" i="17"/>
  <c r="M27" i="17"/>
  <c r="L26" i="17"/>
  <c r="K26" i="17"/>
  <c r="M25" i="17"/>
  <c r="L24" i="17"/>
  <c r="K24" i="17"/>
  <c r="M22" i="17"/>
  <c r="M21" i="17"/>
  <c r="M20" i="17"/>
  <c r="L19" i="17"/>
  <c r="L18" i="17" s="1"/>
  <c r="K19" i="17"/>
  <c r="K18" i="17" s="1"/>
  <c r="K16" i="17"/>
  <c r="M16" i="17" s="1"/>
  <c r="L15" i="17"/>
  <c r="L14" i="17" s="1"/>
  <c r="M12" i="17"/>
  <c r="L11" i="17"/>
  <c r="L9" i="17" s="1"/>
  <c r="K11" i="17"/>
  <c r="K9" i="17" s="1"/>
  <c r="K47" i="17" l="1"/>
  <c r="M32" i="17"/>
  <c r="M132" i="17"/>
  <c r="M80" i="17"/>
  <c r="M123" i="17"/>
  <c r="K130" i="17"/>
  <c r="M130" i="17" s="1"/>
  <c r="K57" i="17"/>
  <c r="L46" i="17"/>
  <c r="M46" i="17" s="1"/>
  <c r="K116" i="17"/>
  <c r="M57" i="17"/>
  <c r="M84" i="17"/>
  <c r="M96" i="17"/>
  <c r="L10" i="17"/>
  <c r="K87" i="17"/>
  <c r="L130" i="17"/>
  <c r="L60" i="17"/>
  <c r="M60" i="17" s="1"/>
  <c r="M99" i="17"/>
  <c r="M48" i="17"/>
  <c r="M94" i="17"/>
  <c r="M47" i="17"/>
  <c r="M109" i="17"/>
  <c r="M24" i="17"/>
  <c r="K10" i="17"/>
  <c r="K56" i="17"/>
  <c r="M56" i="17" s="1"/>
  <c r="K78" i="17"/>
  <c r="M87" i="17"/>
  <c r="M118" i="17"/>
  <c r="M102" i="17"/>
  <c r="K39" i="17"/>
  <c r="K38" i="17" s="1"/>
  <c r="M112" i="17"/>
  <c r="K15" i="17"/>
  <c r="K14" i="17" s="1"/>
  <c r="M14" i="17" s="1"/>
  <c r="M41" i="17"/>
  <c r="M42" i="17"/>
  <c r="K61" i="17"/>
  <c r="M61" i="17" s="1"/>
  <c r="L51" i="17"/>
  <c r="K107" i="17"/>
  <c r="M111" i="17"/>
  <c r="M44" i="17"/>
  <c r="K93" i="17"/>
  <c r="K92" i="17" s="1"/>
  <c r="M128" i="17"/>
  <c r="L93" i="17"/>
  <c r="L92" i="17" s="1"/>
  <c r="L88" i="17"/>
  <c r="M88" i="17" s="1"/>
  <c r="L83" i="17"/>
  <c r="M83" i="17" s="1"/>
  <c r="L39" i="17"/>
  <c r="K35" i="17"/>
  <c r="K33" i="17" s="1"/>
  <c r="L33" i="17"/>
  <c r="M26" i="17"/>
  <c r="L13" i="17"/>
  <c r="M11" i="17"/>
  <c r="M108" i="17"/>
  <c r="M127" i="17"/>
  <c r="L126" i="17"/>
  <c r="M126" i="17" s="1"/>
  <c r="M31" i="17"/>
  <c r="M75" i="17"/>
  <c r="L74" i="17"/>
  <c r="M74" i="17" s="1"/>
  <c r="L64" i="17"/>
  <c r="M64" i="17" s="1"/>
  <c r="M65" i="17"/>
  <c r="K34" i="17"/>
  <c r="M34" i="17" s="1"/>
  <c r="M18" i="17"/>
  <c r="M9" i="17"/>
  <c r="M104" i="17"/>
  <c r="M40" i="17"/>
  <c r="M76" i="17"/>
  <c r="M119" i="17"/>
  <c r="M19" i="17"/>
  <c r="M36" i="17"/>
  <c r="M71" i="17"/>
  <c r="M105" i="17"/>
  <c r="M120" i="17"/>
  <c r="L131" i="17"/>
  <c r="M131" i="17" s="1"/>
  <c r="K69" i="17"/>
  <c r="M89" i="17"/>
  <c r="K53" i="17"/>
  <c r="K52" i="17" s="1"/>
  <c r="M62" i="17"/>
  <c r="L107" i="17"/>
  <c r="K29" i="17"/>
  <c r="M29" i="17" s="1"/>
  <c r="L23" i="17"/>
  <c r="L69" i="17"/>
  <c r="L79" i="17"/>
  <c r="L122" i="17"/>
  <c r="M122" i="17" s="1"/>
  <c r="M66" i="17"/>
  <c r="M10" i="17" l="1"/>
  <c r="M107" i="17"/>
  <c r="M92" i="17"/>
  <c r="M15" i="17"/>
  <c r="M33" i="17"/>
  <c r="M39" i="17"/>
  <c r="L38" i="17"/>
  <c r="K13" i="17"/>
  <c r="M13" i="17" s="1"/>
  <c r="K51" i="17"/>
  <c r="M51" i="17" s="1"/>
  <c r="M116" i="17"/>
  <c r="K115" i="17"/>
  <c r="M38" i="17"/>
  <c r="M35" i="17"/>
  <c r="M93" i="17"/>
  <c r="M53" i="17"/>
  <c r="L114" i="17"/>
  <c r="M52" i="17"/>
  <c r="M79" i="17"/>
  <c r="L78" i="17"/>
  <c r="M78" i="17" s="1"/>
  <c r="K23" i="17"/>
  <c r="K17" i="17" s="1"/>
  <c r="M69" i="17"/>
  <c r="L17" i="17"/>
  <c r="K114" i="17" l="1"/>
  <c r="M115" i="17"/>
  <c r="K134" i="17"/>
  <c r="M114" i="17"/>
  <c r="M23" i="17"/>
  <c r="M17" i="17"/>
  <c r="L134" i="17"/>
  <c r="M134" i="17" s="1"/>
</calcChain>
</file>

<file path=xl/sharedStrings.xml><?xml version="1.0" encoding="utf-8"?>
<sst xmlns="http://schemas.openxmlformats.org/spreadsheetml/2006/main" count="1109" uniqueCount="279">
  <si>
    <t>Организация и проведение физкультурных спортивно-массовых мероприятий</t>
  </si>
  <si>
    <t>Обеспечение мероприятий по капитальному ремонту многоквартирных домов</t>
  </si>
  <si>
    <t>Обеспечение мероприятий по переселению граждан из аварийного жилищного фонда</t>
  </si>
  <si>
    <t>Мероприятия по содержанию автомобильных дорог общего пользования местного значения</t>
  </si>
  <si>
    <t>Мероприятия по поддержанию и развитию дворовых территорий многоквартирных домов, проездов к дворовым территориям многоквартирных домов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</si>
  <si>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</si>
  <si>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>Мероприятия по строительству и реконструкции объектов водоснабжения, водоотведения и очистки сточных вод</t>
  </si>
  <si>
    <t>Мероприятия направленные на безаварийную работу объектов водоснабжения, водоотведения и очистки сточных вод</t>
  </si>
  <si>
    <t>Мероприятия по повышению надежности и энергетической эффективности</t>
  </si>
  <si>
    <t>Мероприятия по землеустройству и землепользованию</t>
  </si>
  <si>
    <t>Мероприятия в области строительства, архитектуры и градостроительства</t>
  </si>
  <si>
    <t>Мероприятия по содержанию объектов имущества муниципальной казны и приватизации муниципального имущества</t>
  </si>
  <si>
    <t>Мероприятия в области жилищного хозяйства</t>
  </si>
  <si>
    <t>Мероприятия по организации сбора и вывоза бытовых отходов</t>
  </si>
  <si>
    <t>Организация отдыха и оздоровления детей и подростков</t>
  </si>
  <si>
    <t>Процент исполнения, %</t>
  </si>
  <si>
    <t>КЦСР</t>
  </si>
  <si>
    <t xml:space="preserve">Мероприятия по обеспечению предупреждения и ликвидации последствий чрезвычайных ситуаций и стихийных бедствий </t>
  </si>
  <si>
    <t xml:space="preserve">Мероприятия в области пожарной безопасности </t>
  </si>
  <si>
    <t>Мероприятия по капитальному ремонту и ремонту автомобильных дорог общего пользования местного значения</t>
  </si>
  <si>
    <t xml:space="preserve">Мероприятия по обслуживанию объектов газификации </t>
  </si>
  <si>
    <t>Расходы на обеспечение деятельности муниципальных казенных учреждений</t>
  </si>
  <si>
    <t>Совершенствование системы дополнительного профессионального образования лиц, замещающих должности муниципальной службы и должности, не отнесенные к должностям муниципальной службы в администрации Ульяновского городского поселения Тосненского района Ленинградской области</t>
  </si>
  <si>
    <t>Мероприятия, направленные на противодействие терроризму и экстремизму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</si>
  <si>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</si>
  <si>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Мероприятия в сфере молодежной политики</t>
  </si>
  <si>
    <t>Мероприятия по благоустройству территории</t>
  </si>
  <si>
    <t>№ п / п</t>
  </si>
  <si>
    <t>Профинансировано за отчетный период, руб.</t>
  </si>
  <si>
    <t>1.1</t>
  </si>
  <si>
    <t>1.1.1</t>
  </si>
  <si>
    <t>2.1</t>
  </si>
  <si>
    <t>2.1.1</t>
  </si>
  <si>
    <t>3.1</t>
  </si>
  <si>
    <t>3.1.1</t>
  </si>
  <si>
    <t>4.1</t>
  </si>
  <si>
    <t>4.1.1</t>
  </si>
  <si>
    <t>5.1</t>
  </si>
  <si>
    <t>5.1.1</t>
  </si>
  <si>
    <t>5.1.2</t>
  </si>
  <si>
    <t>6.1</t>
  </si>
  <si>
    <t>6.1.1</t>
  </si>
  <si>
    <t>7.1</t>
  </si>
  <si>
    <t>7.1.1</t>
  </si>
  <si>
    <t>8.1</t>
  </si>
  <si>
    <t>8.1.1</t>
  </si>
  <si>
    <t xml:space="preserve">Мероприятия по благоустройству территории </t>
  </si>
  <si>
    <t>9.1</t>
  </si>
  <si>
    <t>9.1.1</t>
  </si>
  <si>
    <t>10.1</t>
  </si>
  <si>
    <t>10.1.1</t>
  </si>
  <si>
    <t>11.1</t>
  </si>
  <si>
    <t>11.1.1</t>
  </si>
  <si>
    <t>12.1</t>
  </si>
  <si>
    <t>12.1.1</t>
  </si>
  <si>
    <t>13.1</t>
  </si>
  <si>
    <t>13.1.1</t>
  </si>
  <si>
    <t>14</t>
  </si>
  <si>
    <t>14.1</t>
  </si>
  <si>
    <t>14.1.1</t>
  </si>
  <si>
    <t>14.1.2</t>
  </si>
  <si>
    <t>Муниципальная программа "Развитие градостроительной деятельности и территориального планирования Ульяновского городского поселения Тосненского района Ленинградской области на 2020-2024 годы"</t>
  </si>
  <si>
    <t>Капитальный ремонт и ремонт автомобильных дорог общего пользования местного значения, имеющих приоритетный социально-значимый характер</t>
  </si>
  <si>
    <t>11</t>
  </si>
  <si>
    <t>12</t>
  </si>
  <si>
    <t>13</t>
  </si>
  <si>
    <t>Реализация программ формирования современной городской среды</t>
  </si>
  <si>
    <t>Муниципальная программа "Строительство и поддержание в надлежащем состоянии детских игровых и спортивных площадок на территории Ульяновского городского поселения Тосненского района Ленинградской области в 2020-2024 годах"</t>
  </si>
  <si>
    <t>Муниципальная программа "Формирование комфортной городской среды на территории Ульяновского городского поселения на 2018-2024 годы"</t>
  </si>
  <si>
    <t>Ликвидация аварийного жилищного фонда на территории Ульяновского городского поселения Тосненского района Ленинградской области</t>
  </si>
  <si>
    <t>Муниципальная программа "Устойчивое общественное развитие на территории Ульяновского городского поселения Тосненского района Ленинградской области на 2020 – 2024 годы"</t>
  </si>
  <si>
    <t>Мероприятия по развитию общественной инфраструктуры муниципального значения</t>
  </si>
  <si>
    <t>3</t>
  </si>
  <si>
    <t>4</t>
  </si>
  <si>
    <t>5</t>
  </si>
  <si>
    <t>6</t>
  </si>
  <si>
    <t>Мероприятия по ликвидации несанкционированных свалок</t>
  </si>
  <si>
    <t>8</t>
  </si>
  <si>
    <t>9</t>
  </si>
  <si>
    <t>10</t>
  </si>
  <si>
    <t>Муниципальная программа "Борьба с борщевиком Сосновского на территории Ульяновского городского поселения Тосненского района Ленинградской области на 2020-2024 годы"</t>
  </si>
  <si>
    <t>Муниципальная программа "Развитие молодежной политики в Ульяновском городском поселении Тосненского района Ленинградской области на 2021-2024 годы"</t>
  </si>
  <si>
    <t>Муниципальная программа "Развитие физической культуры и спорта в Ульяновском городском поселении Тосненского района Ленинградской области на 2021-2024 годы"</t>
  </si>
  <si>
    <t>Мероприятия по созданию мест (площадок) накопления твердых коммунальных отходов</t>
  </si>
  <si>
    <t>1</t>
  </si>
  <si>
    <t>2</t>
  </si>
  <si>
    <t>7</t>
  </si>
  <si>
    <t>15</t>
  </si>
  <si>
    <t>15.1</t>
  </si>
  <si>
    <t>15.1.1</t>
  </si>
  <si>
    <t>16</t>
  </si>
  <si>
    <t>16.1</t>
  </si>
  <si>
    <t>16.1.1</t>
  </si>
  <si>
    <t>Мероприятия по борьбе с борщевиком Сосновского на территории Ульяновского городского поселения Тосненского района Ленинградской области</t>
  </si>
  <si>
    <t>Реализация комплекса мероприятий по борьбе с борщевиком Сосновского на территории Ульяновского городского поселения Тосненского района Ленинградской области</t>
  </si>
  <si>
    <t>4.1.1.1</t>
  </si>
  <si>
    <t>Обеспечение устойчивого сокращения непригодного для проживания жилого фонда (средства местного бюджета)</t>
  </si>
  <si>
    <t>6.1.1.1</t>
  </si>
  <si>
    <t>10.1.1.1</t>
  </si>
  <si>
    <t>10.1.1.2</t>
  </si>
  <si>
    <t>13.1.1.1</t>
  </si>
  <si>
    <t>14.1.3</t>
  </si>
  <si>
    <t>17</t>
  </si>
  <si>
    <t>17.1</t>
  </si>
  <si>
    <t>17.1.1</t>
  </si>
  <si>
    <t>18</t>
  </si>
  <si>
    <t>18.1</t>
  </si>
  <si>
    <t>18.1.1</t>
  </si>
  <si>
    <t>Муниципальная программа "Поддержка и развитие социально ориентированных некоммерческих организаций на территории Ульяновского городского поселения Тосненского района Ленинградской области на 2022-2026 годы"</t>
  </si>
  <si>
    <t>Поддержка социально значимых проектов социально ориентированных некоммерческих организаций, реализуемых на территории Ульяновского городского поселения Тосненского района Ленинградской области</t>
  </si>
  <si>
    <t>02 4 01 12320</t>
  </si>
  <si>
    <t>Наименование муниципальной программы / наименование статьи расходов</t>
  </si>
  <si>
    <t>1.1.1.1</t>
  </si>
  <si>
    <t>2.1.1.1</t>
  </si>
  <si>
    <t>04 4 01 13300</t>
  </si>
  <si>
    <t>3.1.1.1</t>
  </si>
  <si>
    <t>06 4 02 96010</t>
  </si>
  <si>
    <t>06 4 03 10770</t>
  </si>
  <si>
    <t>06 4 04 13770</t>
  </si>
  <si>
    <t>06 4 05 10290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</si>
  <si>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</si>
  <si>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4.1.1.2</t>
  </si>
  <si>
    <t>07 4 04 00160</t>
  </si>
  <si>
    <t>07 4 04 S0360</t>
  </si>
  <si>
    <t>5.1.1.1</t>
  </si>
  <si>
    <t>5.1.2.1</t>
  </si>
  <si>
    <t>5.1.3</t>
  </si>
  <si>
    <t>5.1.3.1</t>
  </si>
  <si>
    <t>08 4 01 11570</t>
  </si>
  <si>
    <t>08 4 02 11620</t>
  </si>
  <si>
    <t>08 4 03 13290</t>
  </si>
  <si>
    <t>6.1.1.2</t>
  </si>
  <si>
    <t>09 4 01 13280</t>
  </si>
  <si>
    <t>09 4 01 S4840</t>
  </si>
  <si>
    <t>7.2</t>
  </si>
  <si>
    <t>7.1.1.1</t>
  </si>
  <si>
    <t>7.1.1.2</t>
  </si>
  <si>
    <t>7.2.1</t>
  </si>
  <si>
    <t>7.2.1.1</t>
  </si>
  <si>
    <t>8.1.1.1</t>
  </si>
  <si>
    <t>12 4 01 13280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</si>
  <si>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</si>
  <si>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9.1.1.1</t>
  </si>
  <si>
    <t>9.1.1.2</t>
  </si>
  <si>
    <t>15 4 01 14660</t>
  </si>
  <si>
    <t>17 4 01 10350</t>
  </si>
  <si>
    <t>17 4 01 10400</t>
  </si>
  <si>
    <t>18 4 01 10290</t>
  </si>
  <si>
    <t>11.1.1.1</t>
  </si>
  <si>
    <t>12.2</t>
  </si>
  <si>
    <t>12.2.1</t>
  </si>
  <si>
    <t>12.1.1.1</t>
  </si>
  <si>
    <t>12.1.1.2</t>
  </si>
  <si>
    <t>12.2.1.1</t>
  </si>
  <si>
    <t>19 4 01 13280</t>
  </si>
  <si>
    <t>19 4 01 13320</t>
  </si>
  <si>
    <t>13.1.1.2</t>
  </si>
  <si>
    <t>Мероприятия по обеспечению устойчивого функционирования объектов теплоснабжения</t>
  </si>
  <si>
    <t>22 4 01 11160</t>
  </si>
  <si>
    <t>22 4 02 04200</t>
  </si>
  <si>
    <t>22 4 02 13200</t>
  </si>
  <si>
    <t>22 4 03 14250</t>
  </si>
  <si>
    <t>22 4 03 14260</t>
  </si>
  <si>
    <t>22 4 04 13180</t>
  </si>
  <si>
    <t>14.2</t>
  </si>
  <si>
    <t>14.1.4</t>
  </si>
  <si>
    <t>14.1.1.1</t>
  </si>
  <si>
    <t>14.1.2.1</t>
  </si>
  <si>
    <t>14.1.3.1</t>
  </si>
  <si>
    <t>14.1.4.1</t>
  </si>
  <si>
    <t>14.2.1</t>
  </si>
  <si>
    <t>14.2.1.1</t>
  </si>
  <si>
    <t>15.2</t>
  </si>
  <si>
    <t>15.1.1.1</t>
  </si>
  <si>
    <t>15.2.1</t>
  </si>
  <si>
    <t>15.2.1.1</t>
  </si>
  <si>
    <t>25 4 01  14310</t>
  </si>
  <si>
    <t>16.1.1.1</t>
  </si>
  <si>
    <t>27 4 02 10130</t>
  </si>
  <si>
    <t>27 4 02 13280</t>
  </si>
  <si>
    <t>17.1.1.1</t>
  </si>
  <si>
    <t>18.1.1.1</t>
  </si>
  <si>
    <t>32 4 01 06470</t>
  </si>
  <si>
    <t>ИТОГО по муниципальным программам:</t>
  </si>
  <si>
    <t>3.2</t>
  </si>
  <si>
    <t>3.2.1</t>
  </si>
  <si>
    <t>3.2.1.1</t>
  </si>
  <si>
    <t>3.2.2</t>
  </si>
  <si>
    <t>3.2.2.1</t>
  </si>
  <si>
    <t>3.2.3</t>
  </si>
  <si>
    <t>3.2.3.1</t>
  </si>
  <si>
    <t>3.2.4</t>
  </si>
  <si>
    <t>3.2.4.1</t>
  </si>
  <si>
    <t>10 4 01 10100</t>
  </si>
  <si>
    <t>10 4 01 10110</t>
  </si>
  <si>
    <t>15 4 01 S4660</t>
  </si>
  <si>
    <t>20 4 01 11680</t>
  </si>
  <si>
    <t>20 4 01 12290</t>
  </si>
  <si>
    <t>06 4 03 14860</t>
  </si>
  <si>
    <t>16.2</t>
  </si>
  <si>
    <t>16.2.1</t>
  </si>
  <si>
    <t>16.2.1.1</t>
  </si>
  <si>
    <t>16.2.1.2</t>
  </si>
  <si>
    <t>16.3</t>
  </si>
  <si>
    <t>16.3.1</t>
  </si>
  <si>
    <t>16.3.1.1</t>
  </si>
  <si>
    <t>Муниципальная программа "Повышение квалификации кадров администрации Ульяновского городского поселения Тосненского района Ленинградской области на 2023-2027 годы"</t>
  </si>
  <si>
    <t>Муниципальная программа «Содействие участию населения в осуществлении местного самоуправления в иных формах на территории Ульяновского городского поселения Тосненского района Ленинградской области на 2023 -2027 годы»</t>
  </si>
  <si>
    <t>Муниципальная программа "Охрана окружающей среды в  Ульяновском городском поселении Тосненского района Ленинградской области на 2020-2025 годы"</t>
  </si>
  <si>
    <t>Объем финансирования на 2024 год, руб.</t>
  </si>
  <si>
    <t>Комплексы процессных мероприятий</t>
  </si>
  <si>
    <t>Комплексы процессных мероприятий "Повышение профессиональной компетентности муниципальных служащих и лиц, замещающих должности, не отнесенные к должностям муниципальной службы в администрации Ульяновского городского поселения Тосненского района Ленинградской области, создание условий для их результативной профессиональной служебной деятельности и должностного (служебного) роста"</t>
  </si>
  <si>
    <t>Комплексы процессных мероприятий "Развитие физической культуры и спорта"</t>
  </si>
  <si>
    <t>Муниципальная программа "Обеспечение качественным жильем граждан в Ульяновском городском поселении Тосненского района Ленинградской области на 2024-2028 годы"</t>
  </si>
  <si>
    <t>Региональные проекты</t>
  </si>
  <si>
    <t>Региональный проект "Обеспечение устойчивого сокращения непригодного для проживания жилищного фонда"</t>
  </si>
  <si>
    <t>Ообеспечение устойчивого сокращения непригодного для проживания жилищного фонда (за счет средств публично-правовой компании "Фонд развития территорий")</t>
  </si>
  <si>
    <t>Обеспечение устойчивого сокращения непригодного для проживания жилищного фонда (за счет средств областного бюджета Ленинградской области)</t>
  </si>
  <si>
    <t>06 2 F3 67483</t>
  </si>
  <si>
    <t>06 2 F3 67484</t>
  </si>
  <si>
    <t>06 2 F3 6748S</t>
  </si>
  <si>
    <t>Комплексы процессных мероприятий "Капитальный ремонт муниципального жилищного фонда"</t>
  </si>
  <si>
    <t xml:space="preserve">Комплексы процессных мероприятий "Переселение граждан из аварийного жилищного фонда" </t>
  </si>
  <si>
    <t>Комплексы процессных мероприятий "Содержание и ремонт муниципальных жилых помещений"</t>
  </si>
  <si>
    <t>Комплексы процессных мероприятий "Содержание и ремонт муниципальных нежилых помещений"</t>
  </si>
  <si>
    <t>Муниципальная программа "Развитие культуры в Ульяновском городском поселении Тосненского района Ленинградской области на 2024-2028 годы"</t>
  </si>
  <si>
    <t>Комплексы процессных мероприятий "Развитие культуры на территории поселения"</t>
  </si>
  <si>
    <t>Муниципальная программа "Безопасность в  Ульяновском городском поселении Тосненского района Ленинградской области на 2024-2028 годы"</t>
  </si>
  <si>
    <t xml:space="preserve">Комплексы процессных мероприятий "Защита населения и территорий, предупреждение и ликвидация последствий чрезвычайных ситуаций природного и техногенного характера" </t>
  </si>
  <si>
    <t xml:space="preserve">Комплексы процессных мероприятий "Обеспечения пожарной безопасности" </t>
  </si>
  <si>
    <t>Комплексы процессных мероприятий "Противодействие распространению идеологии терроризма и экстремизма. Совершенствование системы информационного противодействия терроризму и экстремизму"</t>
  </si>
  <si>
    <t>Комплексы процессных мероприятий "Мероприятия по развитию общественной инфраструктуры муниципального значения"</t>
  </si>
  <si>
    <t>Муниципальная программа "Развитие автомобильных дорог в Ульяновском городском поселении Тосненского района Ленинградской области на 2024-2028 годы"</t>
  </si>
  <si>
    <t>Комплексы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</si>
  <si>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Отраслевые проекты</t>
  </si>
  <si>
    <t>Отраслевой проект "Развитие и приведение в нормативное состояние автомобильных дорог общего пользования"</t>
  </si>
  <si>
    <t>10 7 01 S4200</t>
  </si>
  <si>
    <t>Комплексы процессных мероприятий "Строительство и поддержание в надлежащем состоянии детских игровых и спортивных площадок"</t>
  </si>
  <si>
    <t>Комплексы процессных мероприятий "Поддержка проектов местных инициатив граждан"</t>
  </si>
  <si>
    <t>Комплексы процессных мероприятий "Землеустройство, землепользование, архитектура и градостроительство"</t>
  </si>
  <si>
    <t>Муниципальная программа "Управление муниципальным имуществом Ульяновского городского поселения Тосненского района Ленинградской области на 2024-2028 годы"</t>
  </si>
  <si>
    <t xml:space="preserve">Комплексы процессных мероприятий "Содержание объектов имущества муниципальной казны и приватизация муниципального имущества" </t>
  </si>
  <si>
    <t>Комплексы процессных мероприятий "Реализация функций в сфере обращения с отходами"</t>
  </si>
  <si>
    <t>Отраслевой проект "Эффективное обращение с отходами производства и потребления на территории Ленинградской области"</t>
  </si>
  <si>
    <t>19 7 01 S4790</t>
  </si>
  <si>
    <t>19 7 01 S4880</t>
  </si>
  <si>
    <t>Комплексы процессных мероприятий "Развитие молодежной политики"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</si>
  <si>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 Ульяновском городском поселении Тосненского района Ленинградской области на 2024-2028 годы"</t>
  </si>
  <si>
    <t>Комплексы процессных мероприятий "Организация теплоснабжения"</t>
  </si>
  <si>
    <t>Комплексы процессных мероприятий "Организация газоснабжения"</t>
  </si>
  <si>
    <t>Комплексы процессных мероприятий "Организация водоснабжения"</t>
  </si>
  <si>
    <t>Комплексы процессных мероприятий  "Реализация энергосберегающих мероприятий"</t>
  </si>
  <si>
    <t>Отраслевой проект "Обеспечение надежности и качества снабжения населения и организаций Ленинградской области электрической и тепловой энергией"</t>
  </si>
  <si>
    <t>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</si>
  <si>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>22 7 01 S4270</t>
  </si>
  <si>
    <t>Комплексы процессных мероприятий "Борьба с борщевиком Сосновского на территории Ульяновского городского поселения Тосненского района Ленинградской области"</t>
  </si>
  <si>
    <t>Отраслевой проект "Благоустройство сельских территорий"</t>
  </si>
  <si>
    <t>25 7 01 S4310</t>
  </si>
  <si>
    <t>Региональный проект "Формирование комфортной городской среды"</t>
  </si>
  <si>
    <t>27 2 F2 55550</t>
  </si>
  <si>
    <t>Комплексы процессных мероприятий "Формирование комфортной городской среды"</t>
  </si>
  <si>
    <t>Отраслевой проект "Благоустройство общественных, дворовых пространств и цифровизация городского хозяйства"</t>
  </si>
  <si>
    <t>Реализация мероприятий по благоустройству дворовых территорий муниципальных образований Ленинградской области</t>
  </si>
  <si>
    <t>16.3.1.2</t>
  </si>
  <si>
    <t>Реализация мероприятий, направленных на повышение качества городской среды</t>
  </si>
  <si>
    <t>27 7 01 S4750</t>
  </si>
  <si>
    <t>27 7 01 S4800</t>
  </si>
  <si>
    <t>Комплексы процессных мероприятий "Финансовая поддержка социально значимых проектов социально ориентированных некоммерческих организаций, реализуемых на территории Ульяновского городского поселения Тосненского района Ленинградской области"</t>
  </si>
  <si>
    <t>Муниципальная программа "Поддержка отдельных категорий граждан, нуждающихся в улучшении жилищных условий, в Ульяновском городском поселении Тосненского района Ленинградской области на 2024-2028 годы"</t>
  </si>
  <si>
    <t>Отраслевой проект "Улучшение жилищных условий и обеспечение жильем отдельных категорий граждан"</t>
  </si>
  <si>
    <t>Реализация мероприятий по обеспечению жильем молодых семей</t>
  </si>
  <si>
    <t>34 7 01 R4970</t>
  </si>
  <si>
    <t>Реализация мероприятий по приведению в нормативное состояние автомобильных дорог общего пользования, обеспечивающих доступ к садоводческим некоммерческим товариществам в Ленинградской области</t>
  </si>
  <si>
    <t>10 7 01 S4326</t>
  </si>
  <si>
    <t>3.1.1.2</t>
  </si>
  <si>
    <t>УТВЕРЖДАЮ:</t>
  </si>
  <si>
    <t>Глава администрации Ульяновского городского поселения Тосненского района Ленинградской области</t>
  </si>
  <si>
    <t>__________________________________ К.И. Камалетдинов</t>
  </si>
  <si>
    <t>Сводный оперативный отчет о выполнении муниципальных программ Ульяновского городского поселения Тосненского муниципального района Ленинградской области за январь-декабрь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</si>
</sst>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5" fontId="4" fillId="0" borderId="0" applyFont="0" applyFill="0" applyBorder="0" applyAlignment="0" applyProtection="0"/>
  </cellStyleXfs>
  <cellXfs count="52">
    <xf numFmtId="0" fontId="0" fillId="0" borderId="0" xfId="0"/>
    <xf numFmtId="49" fontId="1" fillId="7" borderId="1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vertical="center"/>
    </xf>
    <xf numFmtId="164" fontId="1" fillId="5" borderId="1" xfId="0" applyNumberFormat="1" applyFont="1" applyFill="1" applyBorder="1" applyAlignment="1">
      <alignment vertical="center"/>
    </xf>
    <xf numFmtId="49" fontId="0" fillId="6" borderId="1" xfId="0" applyNumberForma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164" fontId="1" fillId="5" borderId="1" xfId="0" applyNumberFormat="1" applyFont="1" applyFill="1" applyBorder="1" applyAlignment="1">
      <alignment vertical="center" wrapText="1"/>
    </xf>
    <xf numFmtId="164" fontId="0" fillId="6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vertical="center" wrapText="1"/>
    </xf>
    <xf numFmtId="164" fontId="0" fillId="6" borderId="1" xfId="0" applyNumberFormat="1" applyFill="1" applyBorder="1" applyAlignment="1">
      <alignment vertical="center" wrapText="1"/>
    </xf>
    <xf numFmtId="164" fontId="1" fillId="7" borderId="1" xfId="0" applyNumberFormat="1" applyFont="1" applyFill="1" applyBorder="1" applyAlignment="1">
      <alignment vertical="center" wrapText="1"/>
    </xf>
    <xf numFmtId="164" fontId="0" fillId="3" borderId="1" xfId="0" applyNumberFormat="1" applyFill="1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164" fontId="1" fillId="7" borderId="1" xfId="0" applyNumberFormat="1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 wrapText="1"/>
    </xf>
    <xf numFmtId="10" fontId="1" fillId="5" borderId="1" xfId="0" applyNumberFormat="1" applyFont="1" applyFill="1" applyBorder="1" applyAlignment="1">
      <alignment vertical="center"/>
    </xf>
    <xf numFmtId="10" fontId="1" fillId="7" borderId="1" xfId="0" applyNumberFormat="1" applyFont="1" applyFill="1" applyBorder="1" applyAlignment="1">
      <alignment vertical="center" wrapText="1"/>
    </xf>
    <xf numFmtId="10" fontId="0" fillId="6" borderId="1" xfId="0" applyNumberFormat="1" applyFill="1" applyBorder="1" applyAlignment="1">
      <alignment vertical="center"/>
    </xf>
    <xf numFmtId="10" fontId="0" fillId="0" borderId="1" xfId="0" applyNumberFormat="1" applyBorder="1" applyAlignment="1">
      <alignment vertical="center" wrapText="1"/>
    </xf>
    <xf numFmtId="10" fontId="2" fillId="2" borderId="1" xfId="0" applyNumberFormat="1" applyFont="1" applyFill="1" applyBorder="1" applyAlignment="1">
      <alignment vertical="center"/>
    </xf>
    <xf numFmtId="0" fontId="6" fillId="0" borderId="0" xfId="0" applyFont="1"/>
    <xf numFmtId="0" fontId="2" fillId="0" borderId="5" xfId="0" applyFont="1" applyBorder="1" applyAlignment="1">
      <alignment wrapText="1"/>
    </xf>
    <xf numFmtId="0" fontId="0" fillId="0" borderId="5" xfId="0" applyBorder="1"/>
    <xf numFmtId="0" fontId="0" fillId="4" borderId="1" xfId="0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vertical="center" wrapText="1"/>
    </xf>
    <xf numFmtId="0" fontId="1" fillId="7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65" fontId="5" fillId="0" borderId="0" xfId="1" applyFont="1" applyFill="1" applyAlignment="1">
      <alignment horizontal="justify"/>
    </xf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0" fontId="0" fillId="6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</cellXfs>
  <cellStyles count="2">
    <cellStyle name="Обычный" xfId="0" builtinId="0"/>
    <cellStyle name="Финансовый_Приложения 2,3-расходы (август 2010)" xfId="1" xr:uid="{F6B06794-3E90-4312-AD92-0F773174F6A8}"/>
  </cellStyles>
  <dxfs count="0"/>
  <tableStyles count="0" defaultTableStyle="TableStyleMedium2" defaultPivotStyle="PivotStyleLight16"/>
  <colors>
    <mruColors>
      <color rgb="FFFF99CC"/>
      <color rgb="FFFFCCFF"/>
      <color rgb="FFFFFF99"/>
      <color rgb="FF339966"/>
      <color rgb="FFFFFFCC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1D449-0672-4BE2-BA4F-EFD01692FB59}">
  <dimension ref="A2:M134"/>
  <sheetViews>
    <sheetView tabSelected="1" view="pageBreakPreview" zoomScaleNormal="100" zoomScaleSheetLayoutView="100" workbookViewId="0"/>
  </sheetViews>
  <sheetFormatPr defaultRowHeight="15" x14ac:dyDescent="0.25"/>
  <cols>
    <col min="2" max="9" width="10.7109375" customWidth="1"/>
    <col min="10" max="10" width="13.7109375" customWidth="1"/>
    <col min="11" max="13" width="18.7109375" customWidth="1"/>
    <col min="14" max="14" width="18.5703125" customWidth="1"/>
  </cols>
  <sheetData>
    <row r="2" spans="1:13" x14ac:dyDescent="0.25">
      <c r="J2" s="41" t="s">
        <v>275</v>
      </c>
      <c r="K2" s="42"/>
      <c r="L2" s="42"/>
      <c r="M2" s="42"/>
    </row>
    <row r="3" spans="1:13" x14ac:dyDescent="0.25">
      <c r="J3" s="43" t="s">
        <v>276</v>
      </c>
      <c r="K3" s="42"/>
      <c r="L3" s="42"/>
      <c r="M3" s="42"/>
    </row>
    <row r="4" spans="1:13" x14ac:dyDescent="0.25">
      <c r="J4" s="42"/>
      <c r="K4" s="42"/>
      <c r="L4" s="42"/>
      <c r="M4" s="42"/>
    </row>
    <row r="5" spans="1:13" ht="15.75" x14ac:dyDescent="0.25">
      <c r="J5" s="44" t="s">
        <v>277</v>
      </c>
      <c r="K5" s="42"/>
      <c r="L5" s="42"/>
      <c r="M5" s="42"/>
    </row>
    <row r="6" spans="1:13" x14ac:dyDescent="0.25">
      <c r="K6" s="25"/>
      <c r="L6" s="25"/>
      <c r="M6" s="25"/>
    </row>
    <row r="7" spans="1:13" ht="30" customHeight="1" x14ac:dyDescent="0.25">
      <c r="A7" s="26" t="s">
        <v>278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3" ht="45" x14ac:dyDescent="0.25">
      <c r="A8" s="18" t="s">
        <v>27</v>
      </c>
      <c r="B8" s="28" t="s">
        <v>111</v>
      </c>
      <c r="C8" s="28"/>
      <c r="D8" s="28"/>
      <c r="E8" s="28"/>
      <c r="F8" s="28"/>
      <c r="G8" s="28"/>
      <c r="H8" s="28"/>
      <c r="I8" s="28"/>
      <c r="J8" s="4" t="s">
        <v>16</v>
      </c>
      <c r="K8" s="5" t="s">
        <v>209</v>
      </c>
      <c r="L8" s="5" t="s">
        <v>28</v>
      </c>
      <c r="M8" s="5" t="s">
        <v>15</v>
      </c>
    </row>
    <row r="9" spans="1:13" ht="45" customHeight="1" x14ac:dyDescent="0.25">
      <c r="A9" s="6" t="s">
        <v>84</v>
      </c>
      <c r="B9" s="29" t="s">
        <v>206</v>
      </c>
      <c r="C9" s="30" t="s">
        <v>206</v>
      </c>
      <c r="D9" s="30" t="s">
        <v>206</v>
      </c>
      <c r="E9" s="30" t="s">
        <v>206</v>
      </c>
      <c r="F9" s="30" t="s">
        <v>206</v>
      </c>
      <c r="G9" s="30" t="s">
        <v>206</v>
      </c>
      <c r="H9" s="30" t="s">
        <v>206</v>
      </c>
      <c r="I9" s="31" t="s">
        <v>206</v>
      </c>
      <c r="J9" s="10"/>
      <c r="K9" s="7">
        <f>K11</f>
        <v>120000</v>
      </c>
      <c r="L9" s="7">
        <f t="shared" ref="L9" si="0">L11</f>
        <v>36242</v>
      </c>
      <c r="M9" s="20">
        <f t="shared" ref="M9:M72" si="1">L9/K9</f>
        <v>0.30201666666666666</v>
      </c>
    </row>
    <row r="10" spans="1:13" ht="15" customHeight="1" x14ac:dyDescent="0.25">
      <c r="A10" s="1" t="s">
        <v>29</v>
      </c>
      <c r="B10" s="32" t="s">
        <v>210</v>
      </c>
      <c r="C10" s="33" t="s">
        <v>210</v>
      </c>
      <c r="D10" s="33" t="s">
        <v>210</v>
      </c>
      <c r="E10" s="33" t="s">
        <v>210</v>
      </c>
      <c r="F10" s="33" t="s">
        <v>210</v>
      </c>
      <c r="G10" s="33" t="s">
        <v>210</v>
      </c>
      <c r="H10" s="33" t="s">
        <v>210</v>
      </c>
      <c r="I10" s="34" t="s">
        <v>210</v>
      </c>
      <c r="J10" s="14"/>
      <c r="K10" s="14">
        <f t="shared" ref="K10:L11" si="2">K11</f>
        <v>120000</v>
      </c>
      <c r="L10" s="14">
        <f t="shared" si="2"/>
        <v>36242</v>
      </c>
      <c r="M10" s="21">
        <f t="shared" si="1"/>
        <v>0.30201666666666666</v>
      </c>
    </row>
    <row r="11" spans="1:13" ht="75" customHeight="1" x14ac:dyDescent="0.25">
      <c r="A11" s="8" t="s">
        <v>30</v>
      </c>
      <c r="B11" s="35" t="s">
        <v>211</v>
      </c>
      <c r="C11" s="36" t="s">
        <v>211</v>
      </c>
      <c r="D11" s="36" t="s">
        <v>211</v>
      </c>
      <c r="E11" s="36" t="s">
        <v>211</v>
      </c>
      <c r="F11" s="36" t="s">
        <v>211</v>
      </c>
      <c r="G11" s="36" t="s">
        <v>211</v>
      </c>
      <c r="H11" s="36" t="s">
        <v>211</v>
      </c>
      <c r="I11" s="37" t="s">
        <v>211</v>
      </c>
      <c r="J11" s="13"/>
      <c r="K11" s="11">
        <f t="shared" si="2"/>
        <v>120000</v>
      </c>
      <c r="L11" s="11">
        <f t="shared" si="2"/>
        <v>36242</v>
      </c>
      <c r="M11" s="22">
        <f t="shared" si="1"/>
        <v>0.30201666666666666</v>
      </c>
    </row>
    <row r="12" spans="1:13" ht="60" customHeight="1" x14ac:dyDescent="0.25">
      <c r="A12" s="9" t="s">
        <v>112</v>
      </c>
      <c r="B12" s="38" t="s">
        <v>22</v>
      </c>
      <c r="C12" s="39" t="s">
        <v>22</v>
      </c>
      <c r="D12" s="39" t="s">
        <v>22</v>
      </c>
      <c r="E12" s="39" t="s">
        <v>22</v>
      </c>
      <c r="F12" s="39" t="s">
        <v>22</v>
      </c>
      <c r="G12" s="39" t="s">
        <v>22</v>
      </c>
      <c r="H12" s="39" t="s">
        <v>22</v>
      </c>
      <c r="I12" s="40" t="s">
        <v>22</v>
      </c>
      <c r="J12" s="12" t="s">
        <v>110</v>
      </c>
      <c r="K12" s="12">
        <v>120000</v>
      </c>
      <c r="L12" s="12">
        <v>36242</v>
      </c>
      <c r="M12" s="23">
        <f t="shared" si="1"/>
        <v>0.30201666666666666</v>
      </c>
    </row>
    <row r="13" spans="1:13" ht="30" customHeight="1" x14ac:dyDescent="0.25">
      <c r="A13" s="6" t="s">
        <v>85</v>
      </c>
      <c r="B13" s="48" t="s">
        <v>82</v>
      </c>
      <c r="C13" s="48" t="s">
        <v>82</v>
      </c>
      <c r="D13" s="48" t="s">
        <v>82</v>
      </c>
      <c r="E13" s="48" t="s">
        <v>82</v>
      </c>
      <c r="F13" s="48" t="s">
        <v>82</v>
      </c>
      <c r="G13" s="48" t="s">
        <v>82</v>
      </c>
      <c r="H13" s="48" t="s">
        <v>82</v>
      </c>
      <c r="I13" s="49" t="s">
        <v>82</v>
      </c>
      <c r="J13" s="10"/>
      <c r="K13" s="7">
        <f>K15</f>
        <v>480000</v>
      </c>
      <c r="L13" s="7">
        <f t="shared" ref="L13" si="3">L15</f>
        <v>309935</v>
      </c>
      <c r="M13" s="20">
        <f t="shared" si="1"/>
        <v>0.64569791666666665</v>
      </c>
    </row>
    <row r="14" spans="1:13" ht="15" customHeight="1" x14ac:dyDescent="0.25">
      <c r="A14" s="1" t="s">
        <v>31</v>
      </c>
      <c r="B14" s="47" t="s">
        <v>210</v>
      </c>
      <c r="C14" s="47" t="s">
        <v>210</v>
      </c>
      <c r="D14" s="47" t="s">
        <v>210</v>
      </c>
      <c r="E14" s="47" t="s">
        <v>210</v>
      </c>
      <c r="F14" s="47" t="s">
        <v>210</v>
      </c>
      <c r="G14" s="47" t="s">
        <v>210</v>
      </c>
      <c r="H14" s="47" t="s">
        <v>210</v>
      </c>
      <c r="I14" s="47" t="s">
        <v>210</v>
      </c>
      <c r="J14" s="14"/>
      <c r="K14" s="14">
        <f t="shared" ref="K14:L15" si="4">K15</f>
        <v>480000</v>
      </c>
      <c r="L14" s="14">
        <f t="shared" si="4"/>
        <v>309935</v>
      </c>
      <c r="M14" s="21">
        <f t="shared" si="1"/>
        <v>0.64569791666666665</v>
      </c>
    </row>
    <row r="15" spans="1:13" ht="15" customHeight="1" x14ac:dyDescent="0.25">
      <c r="A15" s="8" t="s">
        <v>32</v>
      </c>
      <c r="B15" s="45" t="s">
        <v>212</v>
      </c>
      <c r="C15" s="45" t="s">
        <v>212</v>
      </c>
      <c r="D15" s="45" t="s">
        <v>212</v>
      </c>
      <c r="E15" s="45" t="s">
        <v>212</v>
      </c>
      <c r="F15" s="45" t="s">
        <v>212</v>
      </c>
      <c r="G15" s="45" t="s">
        <v>212</v>
      </c>
      <c r="H15" s="45" t="s">
        <v>212</v>
      </c>
      <c r="I15" s="45" t="s">
        <v>212</v>
      </c>
      <c r="J15" s="13"/>
      <c r="K15" s="11">
        <f t="shared" si="4"/>
        <v>480000</v>
      </c>
      <c r="L15" s="11">
        <f t="shared" si="4"/>
        <v>309935</v>
      </c>
      <c r="M15" s="22">
        <f t="shared" si="1"/>
        <v>0.64569791666666665</v>
      </c>
    </row>
    <row r="16" spans="1:13" x14ac:dyDescent="0.25">
      <c r="A16" s="9" t="s">
        <v>113</v>
      </c>
      <c r="B16" s="46" t="s">
        <v>0</v>
      </c>
      <c r="C16" s="46" t="s">
        <v>0</v>
      </c>
      <c r="D16" s="46" t="s">
        <v>0</v>
      </c>
      <c r="E16" s="46" t="s">
        <v>0</v>
      </c>
      <c r="F16" s="46" t="s">
        <v>0</v>
      </c>
      <c r="G16" s="46" t="s">
        <v>0</v>
      </c>
      <c r="H16" s="46" t="s">
        <v>0</v>
      </c>
      <c r="I16" s="46" t="s">
        <v>0</v>
      </c>
      <c r="J16" s="12" t="s">
        <v>114</v>
      </c>
      <c r="K16" s="12">
        <f>400000+80000</f>
        <v>480000</v>
      </c>
      <c r="L16" s="12">
        <v>309935</v>
      </c>
      <c r="M16" s="23">
        <f t="shared" si="1"/>
        <v>0.64569791666666665</v>
      </c>
    </row>
    <row r="17" spans="1:13" ht="30" customHeight="1" x14ac:dyDescent="0.25">
      <c r="A17" s="6" t="s">
        <v>72</v>
      </c>
      <c r="B17" s="48" t="s">
        <v>213</v>
      </c>
      <c r="C17" s="48" t="s">
        <v>213</v>
      </c>
      <c r="D17" s="48" t="s">
        <v>213</v>
      </c>
      <c r="E17" s="48" t="s">
        <v>213</v>
      </c>
      <c r="F17" s="48" t="s">
        <v>213</v>
      </c>
      <c r="G17" s="48" t="s">
        <v>213</v>
      </c>
      <c r="H17" s="48" t="s">
        <v>213</v>
      </c>
      <c r="I17" s="48" t="s">
        <v>213</v>
      </c>
      <c r="J17" s="10"/>
      <c r="K17" s="10">
        <f>K18+K23</f>
        <v>5061318.8000000007</v>
      </c>
      <c r="L17" s="10">
        <f t="shared" ref="L17" si="5">L18+L23</f>
        <v>3866623.25</v>
      </c>
      <c r="M17" s="20">
        <f t="shared" si="1"/>
        <v>0.76395568087906252</v>
      </c>
    </row>
    <row r="18" spans="1:13" ht="15" customHeight="1" x14ac:dyDescent="0.25">
      <c r="A18" s="1" t="s">
        <v>33</v>
      </c>
      <c r="B18" s="47" t="s">
        <v>214</v>
      </c>
      <c r="C18" s="47" t="s">
        <v>214</v>
      </c>
      <c r="D18" s="47" t="s">
        <v>214</v>
      </c>
      <c r="E18" s="47" t="s">
        <v>214</v>
      </c>
      <c r="F18" s="47" t="s">
        <v>214</v>
      </c>
      <c r="G18" s="47" t="s">
        <v>214</v>
      </c>
      <c r="H18" s="47" t="s">
        <v>214</v>
      </c>
      <c r="I18" s="47" t="s">
        <v>214</v>
      </c>
      <c r="J18" s="14"/>
      <c r="K18" s="14">
        <f>K19</f>
        <v>0</v>
      </c>
      <c r="L18" s="14">
        <f t="shared" ref="L18" si="6">L19</f>
        <v>0</v>
      </c>
      <c r="M18" s="21" t="e">
        <f t="shared" si="1"/>
        <v>#DIV/0!</v>
      </c>
    </row>
    <row r="19" spans="1:13" ht="30" customHeight="1" x14ac:dyDescent="0.25">
      <c r="A19" s="8" t="s">
        <v>34</v>
      </c>
      <c r="B19" s="45" t="s">
        <v>215</v>
      </c>
      <c r="C19" s="45" t="s">
        <v>215</v>
      </c>
      <c r="D19" s="45" t="s">
        <v>215</v>
      </c>
      <c r="E19" s="45" t="s">
        <v>215</v>
      </c>
      <c r="F19" s="45" t="s">
        <v>215</v>
      </c>
      <c r="G19" s="45" t="s">
        <v>215</v>
      </c>
      <c r="H19" s="45" t="s">
        <v>215</v>
      </c>
      <c r="I19" s="45" t="s">
        <v>215</v>
      </c>
      <c r="J19" s="13"/>
      <c r="K19" s="13">
        <f>K20+K21+K22</f>
        <v>0</v>
      </c>
      <c r="L19" s="13">
        <f t="shared" ref="L19" si="7">L20+L21+L22</f>
        <v>0</v>
      </c>
      <c r="M19" s="22" t="e">
        <f t="shared" si="1"/>
        <v>#DIV/0!</v>
      </c>
    </row>
    <row r="20" spans="1:13" ht="30" hidden="1" customHeight="1" x14ac:dyDescent="0.25">
      <c r="A20" s="9"/>
      <c r="B20" s="46" t="s">
        <v>216</v>
      </c>
      <c r="C20" s="46"/>
      <c r="D20" s="46"/>
      <c r="E20" s="46"/>
      <c r="F20" s="46"/>
      <c r="G20" s="46"/>
      <c r="H20" s="46"/>
      <c r="I20" s="46"/>
      <c r="J20" s="12" t="s">
        <v>218</v>
      </c>
      <c r="K20" s="12">
        <v>0</v>
      </c>
      <c r="L20" s="12">
        <v>0</v>
      </c>
      <c r="M20" s="23" t="e">
        <f t="shared" si="1"/>
        <v>#DIV/0!</v>
      </c>
    </row>
    <row r="21" spans="1:13" ht="30" customHeight="1" x14ac:dyDescent="0.25">
      <c r="A21" s="9" t="s">
        <v>115</v>
      </c>
      <c r="B21" s="46" t="s">
        <v>217</v>
      </c>
      <c r="C21" s="46"/>
      <c r="D21" s="46"/>
      <c r="E21" s="46"/>
      <c r="F21" s="46"/>
      <c r="G21" s="46"/>
      <c r="H21" s="46"/>
      <c r="I21" s="46"/>
      <c r="J21" s="12" t="s">
        <v>219</v>
      </c>
      <c r="K21" s="12">
        <f>3758597.12-3758597.12</f>
        <v>0</v>
      </c>
      <c r="L21" s="12">
        <v>0</v>
      </c>
      <c r="M21" s="23" t="e">
        <f t="shared" si="1"/>
        <v>#DIV/0!</v>
      </c>
    </row>
    <row r="22" spans="1:13" ht="30" customHeight="1" x14ac:dyDescent="0.25">
      <c r="A22" s="9" t="s">
        <v>274</v>
      </c>
      <c r="B22" s="46" t="s">
        <v>96</v>
      </c>
      <c r="C22" s="46"/>
      <c r="D22" s="46"/>
      <c r="E22" s="46"/>
      <c r="F22" s="46"/>
      <c r="G22" s="46"/>
      <c r="H22" s="46"/>
      <c r="I22" s="46"/>
      <c r="J22" s="12" t="s">
        <v>220</v>
      </c>
      <c r="K22" s="12">
        <f>38000-38000</f>
        <v>0</v>
      </c>
      <c r="L22" s="12">
        <v>0</v>
      </c>
      <c r="M22" s="23" t="e">
        <f t="shared" si="1"/>
        <v>#DIV/0!</v>
      </c>
    </row>
    <row r="23" spans="1:13" ht="15" customHeight="1" x14ac:dyDescent="0.25">
      <c r="A23" s="1" t="s">
        <v>184</v>
      </c>
      <c r="B23" s="47" t="s">
        <v>210</v>
      </c>
      <c r="C23" s="47" t="s">
        <v>210</v>
      </c>
      <c r="D23" s="47" t="s">
        <v>210</v>
      </c>
      <c r="E23" s="47" t="s">
        <v>210</v>
      </c>
      <c r="F23" s="47" t="s">
        <v>210</v>
      </c>
      <c r="G23" s="47" t="s">
        <v>210</v>
      </c>
      <c r="H23" s="47" t="s">
        <v>210</v>
      </c>
      <c r="I23" s="47" t="s">
        <v>210</v>
      </c>
      <c r="J23" s="14"/>
      <c r="K23" s="14">
        <f>K24+K26+K29+K31</f>
        <v>5061318.8000000007</v>
      </c>
      <c r="L23" s="14">
        <f t="shared" ref="L23" si="8">L24+L26+L29+L31</f>
        <v>3866623.25</v>
      </c>
      <c r="M23" s="21">
        <f t="shared" si="1"/>
        <v>0.76395568087906252</v>
      </c>
    </row>
    <row r="24" spans="1:13" ht="30" customHeight="1" x14ac:dyDescent="0.25">
      <c r="A24" s="8" t="s">
        <v>185</v>
      </c>
      <c r="B24" s="45" t="s">
        <v>221</v>
      </c>
      <c r="C24" s="45" t="s">
        <v>221</v>
      </c>
      <c r="D24" s="45" t="s">
        <v>221</v>
      </c>
      <c r="E24" s="45" t="s">
        <v>221</v>
      </c>
      <c r="F24" s="45" t="s">
        <v>221</v>
      </c>
      <c r="G24" s="45" t="s">
        <v>221</v>
      </c>
      <c r="H24" s="45" t="s">
        <v>221</v>
      </c>
      <c r="I24" s="45" t="s">
        <v>221</v>
      </c>
      <c r="J24" s="13"/>
      <c r="K24" s="11">
        <f t="shared" ref="K24:L24" si="9">K25</f>
        <v>1300000</v>
      </c>
      <c r="L24" s="11">
        <f t="shared" si="9"/>
        <v>1158519.45</v>
      </c>
      <c r="M24" s="22">
        <f t="shared" si="1"/>
        <v>0.89116880769230766</v>
      </c>
    </row>
    <row r="25" spans="1:13" ht="15" customHeight="1" x14ac:dyDescent="0.25">
      <c r="A25" s="9" t="s">
        <v>186</v>
      </c>
      <c r="B25" s="46" t="s">
        <v>1</v>
      </c>
      <c r="C25" s="46" t="s">
        <v>1</v>
      </c>
      <c r="D25" s="46" t="s">
        <v>1</v>
      </c>
      <c r="E25" s="46" t="s">
        <v>1</v>
      </c>
      <c r="F25" s="46" t="s">
        <v>1</v>
      </c>
      <c r="G25" s="46" t="s">
        <v>1</v>
      </c>
      <c r="H25" s="46" t="s">
        <v>1</v>
      </c>
      <c r="I25" s="46" t="s">
        <v>1</v>
      </c>
      <c r="J25" s="12" t="s">
        <v>116</v>
      </c>
      <c r="K25" s="12">
        <v>1300000</v>
      </c>
      <c r="L25" s="12">
        <v>1158519.45</v>
      </c>
      <c r="M25" s="23">
        <f t="shared" si="1"/>
        <v>0.89116880769230766</v>
      </c>
    </row>
    <row r="26" spans="1:13" ht="30" customHeight="1" x14ac:dyDescent="0.25">
      <c r="A26" s="8" t="s">
        <v>187</v>
      </c>
      <c r="B26" s="45" t="s">
        <v>222</v>
      </c>
      <c r="C26" s="45" t="s">
        <v>222</v>
      </c>
      <c r="D26" s="45" t="s">
        <v>222</v>
      </c>
      <c r="E26" s="45" t="s">
        <v>222</v>
      </c>
      <c r="F26" s="45" t="s">
        <v>222</v>
      </c>
      <c r="G26" s="45" t="s">
        <v>222</v>
      </c>
      <c r="H26" s="45" t="s">
        <v>222</v>
      </c>
      <c r="I26" s="45" t="s">
        <v>222</v>
      </c>
      <c r="J26" s="13"/>
      <c r="K26" s="13">
        <f>K27+K28</f>
        <v>1000000</v>
      </c>
      <c r="L26" s="13">
        <f t="shared" ref="L26" si="10">L27+L28</f>
        <v>760000</v>
      </c>
      <c r="M26" s="22">
        <f t="shared" si="1"/>
        <v>0.76</v>
      </c>
    </row>
    <row r="27" spans="1:13" ht="15" hidden="1" customHeight="1" x14ac:dyDescent="0.25">
      <c r="A27" s="9"/>
      <c r="B27" s="46" t="s">
        <v>2</v>
      </c>
      <c r="C27" s="46"/>
      <c r="D27" s="46"/>
      <c r="E27" s="46"/>
      <c r="F27" s="46"/>
      <c r="G27" s="46"/>
      <c r="H27" s="46"/>
      <c r="I27" s="46"/>
      <c r="J27" s="12" t="s">
        <v>117</v>
      </c>
      <c r="K27" s="12">
        <v>0</v>
      </c>
      <c r="L27" s="12">
        <v>0</v>
      </c>
      <c r="M27" s="23" t="e">
        <f t="shared" si="1"/>
        <v>#DIV/0!</v>
      </c>
    </row>
    <row r="28" spans="1:13" ht="30" customHeight="1" x14ac:dyDescent="0.25">
      <c r="A28" s="9" t="s">
        <v>188</v>
      </c>
      <c r="B28" s="46" t="s">
        <v>69</v>
      </c>
      <c r="C28" s="46" t="s">
        <v>69</v>
      </c>
      <c r="D28" s="46" t="s">
        <v>69</v>
      </c>
      <c r="E28" s="46" t="s">
        <v>69</v>
      </c>
      <c r="F28" s="46" t="s">
        <v>69</v>
      </c>
      <c r="G28" s="46" t="s">
        <v>69</v>
      </c>
      <c r="H28" s="46" t="s">
        <v>69</v>
      </c>
      <c r="I28" s="46" t="s">
        <v>69</v>
      </c>
      <c r="J28" s="12" t="s">
        <v>198</v>
      </c>
      <c r="K28" s="12">
        <v>1000000</v>
      </c>
      <c r="L28" s="12">
        <v>760000</v>
      </c>
      <c r="M28" s="23">
        <f t="shared" si="1"/>
        <v>0.76</v>
      </c>
    </row>
    <row r="29" spans="1:13" ht="30" customHeight="1" x14ac:dyDescent="0.25">
      <c r="A29" s="8" t="s">
        <v>189</v>
      </c>
      <c r="B29" s="45" t="s">
        <v>223</v>
      </c>
      <c r="C29" s="45" t="s">
        <v>223</v>
      </c>
      <c r="D29" s="45" t="s">
        <v>223</v>
      </c>
      <c r="E29" s="45" t="s">
        <v>223</v>
      </c>
      <c r="F29" s="45" t="s">
        <v>223</v>
      </c>
      <c r="G29" s="45" t="s">
        <v>223</v>
      </c>
      <c r="H29" s="45" t="s">
        <v>223</v>
      </c>
      <c r="I29" s="45" t="s">
        <v>223</v>
      </c>
      <c r="J29" s="13"/>
      <c r="K29" s="13">
        <f t="shared" ref="K29:L29" si="11">K30</f>
        <v>1571909.86</v>
      </c>
      <c r="L29" s="13">
        <f t="shared" si="11"/>
        <v>1048397.93</v>
      </c>
      <c r="M29" s="22">
        <f t="shared" si="1"/>
        <v>0.66695804681828252</v>
      </c>
    </row>
    <row r="30" spans="1:13" ht="15" customHeight="1" x14ac:dyDescent="0.25">
      <c r="A30" s="9" t="s">
        <v>190</v>
      </c>
      <c r="B30" s="50" t="s">
        <v>12</v>
      </c>
      <c r="C30" s="50" t="s">
        <v>12</v>
      </c>
      <c r="D30" s="50" t="s">
        <v>12</v>
      </c>
      <c r="E30" s="50" t="s">
        <v>12</v>
      </c>
      <c r="F30" s="50" t="s">
        <v>12</v>
      </c>
      <c r="G30" s="50" t="s">
        <v>12</v>
      </c>
      <c r="H30" s="50" t="s">
        <v>12</v>
      </c>
      <c r="I30" s="50" t="s">
        <v>12</v>
      </c>
      <c r="J30" s="15" t="s">
        <v>118</v>
      </c>
      <c r="K30" s="15">
        <f>20000+1551909.86</f>
        <v>1571909.86</v>
      </c>
      <c r="L30" s="15">
        <v>1048397.93</v>
      </c>
      <c r="M30" s="23">
        <f t="shared" si="1"/>
        <v>0.66695804681828252</v>
      </c>
    </row>
    <row r="31" spans="1:13" ht="30" customHeight="1" x14ac:dyDescent="0.25">
      <c r="A31" s="8" t="s">
        <v>191</v>
      </c>
      <c r="B31" s="45" t="s">
        <v>224</v>
      </c>
      <c r="C31" s="45" t="s">
        <v>224</v>
      </c>
      <c r="D31" s="45" t="s">
        <v>224</v>
      </c>
      <c r="E31" s="45" t="s">
        <v>224</v>
      </c>
      <c r="F31" s="45" t="s">
        <v>224</v>
      </c>
      <c r="G31" s="45" t="s">
        <v>224</v>
      </c>
      <c r="H31" s="45" t="s">
        <v>224</v>
      </c>
      <c r="I31" s="45" t="s">
        <v>224</v>
      </c>
      <c r="J31" s="13"/>
      <c r="K31" s="13">
        <f t="shared" ref="K31:L31" si="12">K32</f>
        <v>1189408.94</v>
      </c>
      <c r="L31" s="13">
        <f t="shared" si="12"/>
        <v>899705.87</v>
      </c>
      <c r="M31" s="22">
        <f t="shared" si="1"/>
        <v>0.75643106398712623</v>
      </c>
    </row>
    <row r="32" spans="1:13" ht="30" customHeight="1" x14ac:dyDescent="0.25">
      <c r="A32" s="9" t="s">
        <v>192</v>
      </c>
      <c r="B32" s="46" t="s">
        <v>11</v>
      </c>
      <c r="C32" s="46" t="s">
        <v>11</v>
      </c>
      <c r="D32" s="46" t="s">
        <v>11</v>
      </c>
      <c r="E32" s="46" t="s">
        <v>11</v>
      </c>
      <c r="F32" s="46" t="s">
        <v>11</v>
      </c>
      <c r="G32" s="46" t="s">
        <v>11</v>
      </c>
      <c r="H32" s="46" t="s">
        <v>11</v>
      </c>
      <c r="I32" s="46" t="s">
        <v>11</v>
      </c>
      <c r="J32" s="12" t="s">
        <v>119</v>
      </c>
      <c r="K32" s="12">
        <f>350000+839408.94</f>
        <v>1189408.94</v>
      </c>
      <c r="L32" s="12">
        <v>899705.87</v>
      </c>
      <c r="M32" s="23">
        <f t="shared" si="1"/>
        <v>0.75643106398712623</v>
      </c>
    </row>
    <row r="33" spans="1:13" ht="30" customHeight="1" x14ac:dyDescent="0.25">
      <c r="A33" s="6" t="s">
        <v>73</v>
      </c>
      <c r="B33" s="29" t="s">
        <v>225</v>
      </c>
      <c r="C33" s="30" t="s">
        <v>225</v>
      </c>
      <c r="D33" s="30" t="s">
        <v>225</v>
      </c>
      <c r="E33" s="30" t="s">
        <v>225</v>
      </c>
      <c r="F33" s="30" t="s">
        <v>225</v>
      </c>
      <c r="G33" s="30" t="s">
        <v>225</v>
      </c>
      <c r="H33" s="30" t="s">
        <v>225</v>
      </c>
      <c r="I33" s="31" t="s">
        <v>225</v>
      </c>
      <c r="J33" s="10"/>
      <c r="K33" s="10">
        <f t="shared" ref="K33:L33" si="13">K35</f>
        <v>29180446</v>
      </c>
      <c r="L33" s="10">
        <f t="shared" si="13"/>
        <v>28909871.600000001</v>
      </c>
      <c r="M33" s="20">
        <f t="shared" si="1"/>
        <v>0.99072754405467278</v>
      </c>
    </row>
    <row r="34" spans="1:13" ht="15" customHeight="1" x14ac:dyDescent="0.25">
      <c r="A34" s="1" t="s">
        <v>35</v>
      </c>
      <c r="B34" s="32" t="s">
        <v>210</v>
      </c>
      <c r="C34" s="33" t="s">
        <v>210</v>
      </c>
      <c r="D34" s="33" t="s">
        <v>210</v>
      </c>
      <c r="E34" s="33" t="s">
        <v>210</v>
      </c>
      <c r="F34" s="33" t="s">
        <v>210</v>
      </c>
      <c r="G34" s="33" t="s">
        <v>210</v>
      </c>
      <c r="H34" s="33" t="s">
        <v>210</v>
      </c>
      <c r="I34" s="34" t="s">
        <v>210</v>
      </c>
      <c r="J34" s="14"/>
      <c r="K34" s="14">
        <f t="shared" ref="K34:L34" si="14">K35</f>
        <v>29180446</v>
      </c>
      <c r="L34" s="14">
        <f t="shared" si="14"/>
        <v>28909871.600000001</v>
      </c>
      <c r="M34" s="21">
        <f t="shared" si="1"/>
        <v>0.99072754405467278</v>
      </c>
    </row>
    <row r="35" spans="1:13" ht="15" customHeight="1" x14ac:dyDescent="0.25">
      <c r="A35" s="8" t="s">
        <v>36</v>
      </c>
      <c r="B35" s="35" t="s">
        <v>226</v>
      </c>
      <c r="C35" s="36" t="s">
        <v>226</v>
      </c>
      <c r="D35" s="36" t="s">
        <v>226</v>
      </c>
      <c r="E35" s="36" t="s">
        <v>226</v>
      </c>
      <c r="F35" s="36" t="s">
        <v>226</v>
      </c>
      <c r="G35" s="36" t="s">
        <v>226</v>
      </c>
      <c r="H35" s="36" t="s">
        <v>226</v>
      </c>
      <c r="I35" s="37" t="s">
        <v>226</v>
      </c>
      <c r="J35" s="13"/>
      <c r="K35" s="13">
        <f t="shared" ref="K35:L35" si="15">K36+K37</f>
        <v>29180446</v>
      </c>
      <c r="L35" s="13">
        <f t="shared" si="15"/>
        <v>28909871.600000001</v>
      </c>
      <c r="M35" s="22">
        <f t="shared" si="1"/>
        <v>0.99072754405467278</v>
      </c>
    </row>
    <row r="36" spans="1:13" ht="15" customHeight="1" x14ac:dyDescent="0.25">
      <c r="A36" s="9" t="s">
        <v>95</v>
      </c>
      <c r="B36" s="38" t="s">
        <v>21</v>
      </c>
      <c r="C36" s="39" t="s">
        <v>21</v>
      </c>
      <c r="D36" s="39" t="s">
        <v>21</v>
      </c>
      <c r="E36" s="39" t="s">
        <v>21</v>
      </c>
      <c r="F36" s="39" t="s">
        <v>21</v>
      </c>
      <c r="G36" s="39" t="s">
        <v>21</v>
      </c>
      <c r="H36" s="39" t="s">
        <v>21</v>
      </c>
      <c r="I36" s="40" t="s">
        <v>21</v>
      </c>
      <c r="J36" s="12" t="s">
        <v>122</v>
      </c>
      <c r="K36" s="12">
        <f>19427800+2278246</f>
        <v>21706046</v>
      </c>
      <c r="L36" s="12">
        <v>21435471.600000001</v>
      </c>
      <c r="M36" s="23">
        <f t="shared" si="1"/>
        <v>0.98753460671740956</v>
      </c>
    </row>
    <row r="37" spans="1:13" ht="45" customHeight="1" x14ac:dyDescent="0.25">
      <c r="A37" s="9" t="s">
        <v>121</v>
      </c>
      <c r="B37" s="46" t="s">
        <v>120</v>
      </c>
      <c r="C37" s="46" t="s">
        <v>120</v>
      </c>
      <c r="D37" s="46" t="s">
        <v>120</v>
      </c>
      <c r="E37" s="46" t="s">
        <v>120</v>
      </c>
      <c r="F37" s="46" t="s">
        <v>120</v>
      </c>
      <c r="G37" s="46" t="s">
        <v>120</v>
      </c>
      <c r="H37" s="46" t="s">
        <v>120</v>
      </c>
      <c r="I37" s="46" t="s">
        <v>120</v>
      </c>
      <c r="J37" s="12" t="s">
        <v>123</v>
      </c>
      <c r="K37" s="12">
        <f>5685200+574000+574000+320600+320600</f>
        <v>7474400</v>
      </c>
      <c r="L37" s="12">
        <v>7474400</v>
      </c>
      <c r="M37" s="23">
        <f t="shared" si="1"/>
        <v>1</v>
      </c>
    </row>
    <row r="38" spans="1:13" ht="30" customHeight="1" x14ac:dyDescent="0.25">
      <c r="A38" s="6" t="s">
        <v>74</v>
      </c>
      <c r="B38" s="48" t="s">
        <v>227</v>
      </c>
      <c r="C38" s="48" t="s">
        <v>227</v>
      </c>
      <c r="D38" s="48" t="s">
        <v>227</v>
      </c>
      <c r="E38" s="48" t="s">
        <v>227</v>
      </c>
      <c r="F38" s="48" t="s">
        <v>227</v>
      </c>
      <c r="G38" s="48" t="s">
        <v>227</v>
      </c>
      <c r="H38" s="48" t="s">
        <v>227</v>
      </c>
      <c r="I38" s="48" t="s">
        <v>227</v>
      </c>
      <c r="J38" s="10"/>
      <c r="K38" s="10">
        <f>K39</f>
        <v>6810000</v>
      </c>
      <c r="L38" s="10">
        <f t="shared" ref="L38" si="16">L39</f>
        <v>4732825</v>
      </c>
      <c r="M38" s="20">
        <f t="shared" si="1"/>
        <v>0.69498164464023493</v>
      </c>
    </row>
    <row r="39" spans="1:13" ht="15" customHeight="1" x14ac:dyDescent="0.25">
      <c r="A39" s="1" t="s">
        <v>37</v>
      </c>
      <c r="B39" s="47" t="s">
        <v>210</v>
      </c>
      <c r="C39" s="47" t="s">
        <v>210</v>
      </c>
      <c r="D39" s="47" t="s">
        <v>210</v>
      </c>
      <c r="E39" s="47" t="s">
        <v>210</v>
      </c>
      <c r="F39" s="47" t="s">
        <v>210</v>
      </c>
      <c r="G39" s="47" t="s">
        <v>210</v>
      </c>
      <c r="H39" s="47" t="s">
        <v>210</v>
      </c>
      <c r="I39" s="47" t="s">
        <v>210</v>
      </c>
      <c r="J39" s="14"/>
      <c r="K39" s="14">
        <f>K40+K42+K44</f>
        <v>6810000</v>
      </c>
      <c r="L39" s="14">
        <f t="shared" ref="L39" si="17">L40+L42+L44</f>
        <v>4732825</v>
      </c>
      <c r="M39" s="21">
        <f t="shared" si="1"/>
        <v>0.69498164464023493</v>
      </c>
    </row>
    <row r="40" spans="1:13" ht="30" customHeight="1" x14ac:dyDescent="0.25">
      <c r="A40" s="8" t="s">
        <v>38</v>
      </c>
      <c r="B40" s="45" t="s">
        <v>228</v>
      </c>
      <c r="C40" s="45" t="s">
        <v>228</v>
      </c>
      <c r="D40" s="45" t="s">
        <v>228</v>
      </c>
      <c r="E40" s="45" t="s">
        <v>228</v>
      </c>
      <c r="F40" s="45" t="s">
        <v>228</v>
      </c>
      <c r="G40" s="45" t="s">
        <v>228</v>
      </c>
      <c r="H40" s="45" t="s">
        <v>228</v>
      </c>
      <c r="I40" s="45" t="s">
        <v>228</v>
      </c>
      <c r="J40" s="13"/>
      <c r="K40" s="13">
        <f t="shared" ref="K40:L40" si="18">K41</f>
        <v>4000000</v>
      </c>
      <c r="L40" s="13">
        <f t="shared" si="18"/>
        <v>3016875</v>
      </c>
      <c r="M40" s="22">
        <f t="shared" si="1"/>
        <v>0.75421875000000005</v>
      </c>
    </row>
    <row r="41" spans="1:13" ht="30" customHeight="1" x14ac:dyDescent="0.25">
      <c r="A41" s="9" t="s">
        <v>124</v>
      </c>
      <c r="B41" s="46" t="s">
        <v>17</v>
      </c>
      <c r="C41" s="46" t="s">
        <v>17</v>
      </c>
      <c r="D41" s="46" t="s">
        <v>17</v>
      </c>
      <c r="E41" s="46" t="s">
        <v>17</v>
      </c>
      <c r="F41" s="46" t="s">
        <v>17</v>
      </c>
      <c r="G41" s="46" t="s">
        <v>17</v>
      </c>
      <c r="H41" s="46" t="s">
        <v>17</v>
      </c>
      <c r="I41" s="46" t="s">
        <v>17</v>
      </c>
      <c r="J41" s="12" t="s">
        <v>128</v>
      </c>
      <c r="K41" s="12">
        <f>3300000+700000</f>
        <v>4000000</v>
      </c>
      <c r="L41" s="12">
        <v>3016875</v>
      </c>
      <c r="M41" s="23">
        <f t="shared" si="1"/>
        <v>0.75421875000000005</v>
      </c>
    </row>
    <row r="42" spans="1:13" x14ac:dyDescent="0.25">
      <c r="A42" s="8" t="s">
        <v>39</v>
      </c>
      <c r="B42" s="45" t="s">
        <v>229</v>
      </c>
      <c r="C42" s="45" t="s">
        <v>229</v>
      </c>
      <c r="D42" s="45" t="s">
        <v>229</v>
      </c>
      <c r="E42" s="45" t="s">
        <v>229</v>
      </c>
      <c r="F42" s="45" t="s">
        <v>229</v>
      </c>
      <c r="G42" s="45" t="s">
        <v>229</v>
      </c>
      <c r="H42" s="45" t="s">
        <v>229</v>
      </c>
      <c r="I42" s="45" t="s">
        <v>229</v>
      </c>
      <c r="J42" s="13"/>
      <c r="K42" s="13">
        <f t="shared" ref="K42:L42" si="19">K43</f>
        <v>1510000</v>
      </c>
      <c r="L42" s="13">
        <f t="shared" si="19"/>
        <v>515950</v>
      </c>
      <c r="M42" s="22">
        <f t="shared" si="1"/>
        <v>0.34168874172185432</v>
      </c>
    </row>
    <row r="43" spans="1:13" x14ac:dyDescent="0.25">
      <c r="A43" s="9" t="s">
        <v>125</v>
      </c>
      <c r="B43" s="46" t="s">
        <v>18</v>
      </c>
      <c r="C43" s="46" t="s">
        <v>18</v>
      </c>
      <c r="D43" s="46" t="s">
        <v>18</v>
      </c>
      <c r="E43" s="46" t="s">
        <v>18</v>
      </c>
      <c r="F43" s="46" t="s">
        <v>18</v>
      </c>
      <c r="G43" s="46" t="s">
        <v>18</v>
      </c>
      <c r="H43" s="46" t="s">
        <v>18</v>
      </c>
      <c r="I43" s="46" t="s">
        <v>18</v>
      </c>
      <c r="J43" s="12" t="s">
        <v>129</v>
      </c>
      <c r="K43" s="12">
        <v>1510000</v>
      </c>
      <c r="L43" s="12">
        <v>515950</v>
      </c>
      <c r="M43" s="23">
        <f t="shared" si="1"/>
        <v>0.34168874172185432</v>
      </c>
    </row>
    <row r="44" spans="1:13" ht="45" customHeight="1" x14ac:dyDescent="0.25">
      <c r="A44" s="8" t="s">
        <v>126</v>
      </c>
      <c r="B44" s="45" t="s">
        <v>230</v>
      </c>
      <c r="C44" s="45" t="s">
        <v>230</v>
      </c>
      <c r="D44" s="45" t="s">
        <v>230</v>
      </c>
      <c r="E44" s="45" t="s">
        <v>230</v>
      </c>
      <c r="F44" s="45" t="s">
        <v>230</v>
      </c>
      <c r="G44" s="45" t="s">
        <v>230</v>
      </c>
      <c r="H44" s="45" t="s">
        <v>230</v>
      </c>
      <c r="I44" s="45" t="s">
        <v>230</v>
      </c>
      <c r="J44" s="13"/>
      <c r="K44" s="13">
        <f t="shared" ref="K44:L44" si="20">K45</f>
        <v>1300000</v>
      </c>
      <c r="L44" s="13">
        <f t="shared" si="20"/>
        <v>1200000</v>
      </c>
      <c r="M44" s="22">
        <f t="shared" si="1"/>
        <v>0.92307692307692313</v>
      </c>
    </row>
    <row r="45" spans="1:13" ht="15" customHeight="1" x14ac:dyDescent="0.25">
      <c r="A45" s="9" t="s">
        <v>127</v>
      </c>
      <c r="B45" s="46" t="s">
        <v>23</v>
      </c>
      <c r="C45" s="46" t="s">
        <v>23</v>
      </c>
      <c r="D45" s="46" t="s">
        <v>23</v>
      </c>
      <c r="E45" s="46" t="s">
        <v>23</v>
      </c>
      <c r="F45" s="46" t="s">
        <v>23</v>
      </c>
      <c r="G45" s="46" t="s">
        <v>23</v>
      </c>
      <c r="H45" s="46" t="s">
        <v>23</v>
      </c>
      <c r="I45" s="46" t="s">
        <v>23</v>
      </c>
      <c r="J45" s="12" t="s">
        <v>130</v>
      </c>
      <c r="K45" s="12">
        <v>1300000</v>
      </c>
      <c r="L45" s="12">
        <v>1200000</v>
      </c>
      <c r="M45" s="23">
        <f t="shared" si="1"/>
        <v>0.92307692307692313</v>
      </c>
    </row>
    <row r="46" spans="1:13" ht="45" customHeight="1" x14ac:dyDescent="0.25">
      <c r="A46" s="6" t="s">
        <v>75</v>
      </c>
      <c r="B46" s="48" t="s">
        <v>70</v>
      </c>
      <c r="C46" s="48" t="s">
        <v>70</v>
      </c>
      <c r="D46" s="48" t="s">
        <v>70</v>
      </c>
      <c r="E46" s="48" t="s">
        <v>70</v>
      </c>
      <c r="F46" s="48" t="s">
        <v>70</v>
      </c>
      <c r="G46" s="48" t="s">
        <v>70</v>
      </c>
      <c r="H46" s="48" t="s">
        <v>70</v>
      </c>
      <c r="I46" s="48" t="s">
        <v>70</v>
      </c>
      <c r="J46" s="10"/>
      <c r="K46" s="7">
        <f t="shared" ref="K46:L46" si="21">K48</f>
        <v>1102631.58</v>
      </c>
      <c r="L46" s="7">
        <f t="shared" si="21"/>
        <v>1071631.58</v>
      </c>
      <c r="M46" s="20">
        <f t="shared" si="1"/>
        <v>0.97188544155428602</v>
      </c>
    </row>
    <row r="47" spans="1:13" ht="15" customHeight="1" x14ac:dyDescent="0.25">
      <c r="A47" s="1" t="s">
        <v>40</v>
      </c>
      <c r="B47" s="47" t="s">
        <v>210</v>
      </c>
      <c r="C47" s="47" t="s">
        <v>210</v>
      </c>
      <c r="D47" s="47" t="s">
        <v>210</v>
      </c>
      <c r="E47" s="47" t="s">
        <v>210</v>
      </c>
      <c r="F47" s="47" t="s">
        <v>210</v>
      </c>
      <c r="G47" s="47" t="s">
        <v>210</v>
      </c>
      <c r="H47" s="47" t="s">
        <v>210</v>
      </c>
      <c r="I47" s="47" t="s">
        <v>210</v>
      </c>
      <c r="J47" s="14"/>
      <c r="K47" s="14">
        <f t="shared" ref="K47:L47" si="22">K48</f>
        <v>1102631.58</v>
      </c>
      <c r="L47" s="14">
        <f t="shared" si="22"/>
        <v>1071631.58</v>
      </c>
      <c r="M47" s="21">
        <f t="shared" si="1"/>
        <v>0.97188544155428602</v>
      </c>
    </row>
    <row r="48" spans="1:13" ht="30" customHeight="1" x14ac:dyDescent="0.25">
      <c r="A48" s="8" t="s">
        <v>41</v>
      </c>
      <c r="B48" s="45" t="s">
        <v>231</v>
      </c>
      <c r="C48" s="45" t="s">
        <v>231</v>
      </c>
      <c r="D48" s="45" t="s">
        <v>231</v>
      </c>
      <c r="E48" s="45" t="s">
        <v>231</v>
      </c>
      <c r="F48" s="45" t="s">
        <v>231</v>
      </c>
      <c r="G48" s="45" t="s">
        <v>231</v>
      </c>
      <c r="H48" s="45" t="s">
        <v>231</v>
      </c>
      <c r="I48" s="45" t="s">
        <v>231</v>
      </c>
      <c r="J48" s="13"/>
      <c r="K48" s="11">
        <f>K49+K50</f>
        <v>1102631.58</v>
      </c>
      <c r="L48" s="11">
        <f t="shared" ref="L48" si="23">L49+L50</f>
        <v>1071631.58</v>
      </c>
      <c r="M48" s="22">
        <f t="shared" si="1"/>
        <v>0.97188544155428602</v>
      </c>
    </row>
    <row r="49" spans="1:13" ht="15" customHeight="1" x14ac:dyDescent="0.25">
      <c r="A49" s="9" t="s">
        <v>97</v>
      </c>
      <c r="B49" s="46" t="s">
        <v>46</v>
      </c>
      <c r="C49" s="46" t="s">
        <v>46</v>
      </c>
      <c r="D49" s="46" t="s">
        <v>46</v>
      </c>
      <c r="E49" s="46" t="s">
        <v>46</v>
      </c>
      <c r="F49" s="46" t="s">
        <v>46</v>
      </c>
      <c r="G49" s="46" t="s">
        <v>46</v>
      </c>
      <c r="H49" s="46" t="s">
        <v>46</v>
      </c>
      <c r="I49" s="46" t="s">
        <v>46</v>
      </c>
      <c r="J49" s="12" t="s">
        <v>132</v>
      </c>
      <c r="K49" s="12">
        <v>50000</v>
      </c>
      <c r="L49" s="12">
        <v>20000</v>
      </c>
      <c r="M49" s="23">
        <f t="shared" si="1"/>
        <v>0.4</v>
      </c>
    </row>
    <row r="50" spans="1:13" ht="15" customHeight="1" x14ac:dyDescent="0.25">
      <c r="A50" s="9" t="s">
        <v>131</v>
      </c>
      <c r="B50" s="46" t="s">
        <v>71</v>
      </c>
      <c r="C50" s="46" t="s">
        <v>71</v>
      </c>
      <c r="D50" s="46" t="s">
        <v>71</v>
      </c>
      <c r="E50" s="46" t="s">
        <v>71</v>
      </c>
      <c r="F50" s="46" t="s">
        <v>71</v>
      </c>
      <c r="G50" s="46" t="s">
        <v>71</v>
      </c>
      <c r="H50" s="46" t="s">
        <v>71</v>
      </c>
      <c r="I50" s="46" t="s">
        <v>71</v>
      </c>
      <c r="J50" s="12" t="s">
        <v>133</v>
      </c>
      <c r="K50" s="12">
        <v>1052631.58</v>
      </c>
      <c r="L50" s="12">
        <v>1051631.58</v>
      </c>
      <c r="M50" s="23">
        <f t="shared" si="1"/>
        <v>0.99905000000095001</v>
      </c>
    </row>
    <row r="51" spans="1:13" ht="30" customHeight="1" x14ac:dyDescent="0.25">
      <c r="A51" s="6" t="s">
        <v>86</v>
      </c>
      <c r="B51" s="48" t="s">
        <v>232</v>
      </c>
      <c r="C51" s="48" t="s">
        <v>232</v>
      </c>
      <c r="D51" s="48" t="s">
        <v>232</v>
      </c>
      <c r="E51" s="48" t="s">
        <v>232</v>
      </c>
      <c r="F51" s="48" t="s">
        <v>232</v>
      </c>
      <c r="G51" s="48" t="s">
        <v>232</v>
      </c>
      <c r="H51" s="48" t="s">
        <v>232</v>
      </c>
      <c r="I51" s="48" t="s">
        <v>232</v>
      </c>
      <c r="J51" s="10"/>
      <c r="K51" s="10">
        <f>K52+K56</f>
        <v>80420294.579999998</v>
      </c>
      <c r="L51" s="10">
        <f t="shared" ref="L51" si="24">L52+L56</f>
        <v>69461345.140000001</v>
      </c>
      <c r="M51" s="20">
        <f t="shared" si="1"/>
        <v>0.86372905623843088</v>
      </c>
    </row>
    <row r="52" spans="1:13" ht="15" customHeight="1" x14ac:dyDescent="0.25">
      <c r="A52" s="1" t="s">
        <v>42</v>
      </c>
      <c r="B52" s="47" t="s">
        <v>210</v>
      </c>
      <c r="C52" s="47" t="s">
        <v>210</v>
      </c>
      <c r="D52" s="47" t="s">
        <v>210</v>
      </c>
      <c r="E52" s="47" t="s">
        <v>210</v>
      </c>
      <c r="F52" s="47" t="s">
        <v>210</v>
      </c>
      <c r="G52" s="47" t="s">
        <v>210</v>
      </c>
      <c r="H52" s="47" t="s">
        <v>210</v>
      </c>
      <c r="I52" s="47" t="s">
        <v>210</v>
      </c>
      <c r="J52" s="14"/>
      <c r="K52" s="14">
        <f t="shared" ref="K52:L52" si="25">K53</f>
        <v>69916250.439999998</v>
      </c>
      <c r="L52" s="14">
        <f t="shared" si="25"/>
        <v>58957301</v>
      </c>
      <c r="M52" s="21">
        <f t="shared" si="1"/>
        <v>0.84325604747061433</v>
      </c>
    </row>
    <row r="53" spans="1:13" ht="60" customHeight="1" x14ac:dyDescent="0.25">
      <c r="A53" s="8" t="s">
        <v>43</v>
      </c>
      <c r="B53" s="45" t="s">
        <v>233</v>
      </c>
      <c r="C53" s="45" t="s">
        <v>233</v>
      </c>
      <c r="D53" s="45" t="s">
        <v>233</v>
      </c>
      <c r="E53" s="45" t="s">
        <v>233</v>
      </c>
      <c r="F53" s="45" t="s">
        <v>233</v>
      </c>
      <c r="G53" s="45" t="s">
        <v>233</v>
      </c>
      <c r="H53" s="45" t="s">
        <v>233</v>
      </c>
      <c r="I53" s="45" t="s">
        <v>233</v>
      </c>
      <c r="J53" s="13"/>
      <c r="K53" s="13">
        <f>K54+K55</f>
        <v>69916250.439999998</v>
      </c>
      <c r="L53" s="13">
        <f t="shared" ref="L53" si="26">L54+L55</f>
        <v>58957301</v>
      </c>
      <c r="M53" s="22">
        <f t="shared" si="1"/>
        <v>0.84325604747061433</v>
      </c>
    </row>
    <row r="54" spans="1:13" ht="30" customHeight="1" x14ac:dyDescent="0.25">
      <c r="A54" s="9" t="s">
        <v>135</v>
      </c>
      <c r="B54" s="46" t="s">
        <v>3</v>
      </c>
      <c r="C54" s="46" t="s">
        <v>3</v>
      </c>
      <c r="D54" s="46" t="s">
        <v>3</v>
      </c>
      <c r="E54" s="46" t="s">
        <v>3</v>
      </c>
      <c r="F54" s="46" t="s">
        <v>3</v>
      </c>
      <c r="G54" s="46" t="s">
        <v>3</v>
      </c>
      <c r="H54" s="46" t="s">
        <v>3</v>
      </c>
      <c r="I54" s="46" t="s">
        <v>3</v>
      </c>
      <c r="J54" s="12" t="s">
        <v>193</v>
      </c>
      <c r="K54" s="12">
        <f>18100000+21999729.79+400000</f>
        <v>40499729.789999999</v>
      </c>
      <c r="L54" s="12">
        <v>31205348.48</v>
      </c>
      <c r="M54" s="23">
        <f t="shared" si="1"/>
        <v>0.77050757231731148</v>
      </c>
    </row>
    <row r="55" spans="1:13" ht="30" customHeight="1" x14ac:dyDescent="0.25">
      <c r="A55" s="9" t="s">
        <v>136</v>
      </c>
      <c r="B55" s="46" t="s">
        <v>19</v>
      </c>
      <c r="C55" s="46" t="s">
        <v>19</v>
      </c>
      <c r="D55" s="46" t="s">
        <v>19</v>
      </c>
      <c r="E55" s="46" t="s">
        <v>19</v>
      </c>
      <c r="F55" s="46" t="s">
        <v>19</v>
      </c>
      <c r="G55" s="46" t="s">
        <v>19</v>
      </c>
      <c r="H55" s="46" t="s">
        <v>19</v>
      </c>
      <c r="I55" s="46" t="s">
        <v>19</v>
      </c>
      <c r="J55" s="12" t="s">
        <v>194</v>
      </c>
      <c r="K55" s="12">
        <f>6750000+16916249.51+5757326.21-7055.07</f>
        <v>29416520.650000002</v>
      </c>
      <c r="L55" s="12">
        <v>27751952.52</v>
      </c>
      <c r="M55" s="23">
        <f t="shared" si="1"/>
        <v>0.94341383368192444</v>
      </c>
    </row>
    <row r="56" spans="1:13" ht="15" customHeight="1" x14ac:dyDescent="0.25">
      <c r="A56" s="1" t="s">
        <v>134</v>
      </c>
      <c r="B56" s="32" t="s">
        <v>234</v>
      </c>
      <c r="C56" s="33" t="s">
        <v>234</v>
      </c>
      <c r="D56" s="33" t="s">
        <v>234</v>
      </c>
      <c r="E56" s="33" t="s">
        <v>234</v>
      </c>
      <c r="F56" s="33" t="s">
        <v>234</v>
      </c>
      <c r="G56" s="33" t="s">
        <v>234</v>
      </c>
      <c r="H56" s="33" t="s">
        <v>234</v>
      </c>
      <c r="I56" s="34" t="s">
        <v>234</v>
      </c>
      <c r="J56" s="14"/>
      <c r="K56" s="14">
        <f t="shared" ref="K56:L56" si="27">K57</f>
        <v>10504044.140000001</v>
      </c>
      <c r="L56" s="14">
        <f t="shared" si="27"/>
        <v>10504044.140000001</v>
      </c>
      <c r="M56" s="21">
        <f t="shared" si="1"/>
        <v>1</v>
      </c>
    </row>
    <row r="57" spans="1:13" ht="30" customHeight="1" x14ac:dyDescent="0.25">
      <c r="A57" s="8" t="s">
        <v>137</v>
      </c>
      <c r="B57" s="35" t="s">
        <v>235</v>
      </c>
      <c r="C57" s="36" t="s">
        <v>235</v>
      </c>
      <c r="D57" s="36" t="s">
        <v>235</v>
      </c>
      <c r="E57" s="36" t="s">
        <v>235</v>
      </c>
      <c r="F57" s="36" t="s">
        <v>235</v>
      </c>
      <c r="G57" s="36" t="s">
        <v>235</v>
      </c>
      <c r="H57" s="36" t="s">
        <v>235</v>
      </c>
      <c r="I57" s="37" t="s">
        <v>235</v>
      </c>
      <c r="J57" s="13"/>
      <c r="K57" s="13">
        <f>K58+K59</f>
        <v>10504044.140000001</v>
      </c>
      <c r="L57" s="13">
        <f>L58+L59</f>
        <v>10504044.140000001</v>
      </c>
      <c r="M57" s="22">
        <f t="shared" si="1"/>
        <v>1</v>
      </c>
    </row>
    <row r="58" spans="1:13" ht="30" hidden="1" customHeight="1" x14ac:dyDescent="0.25">
      <c r="A58" s="9"/>
      <c r="B58" s="38" t="s">
        <v>62</v>
      </c>
      <c r="C58" s="39" t="s">
        <v>62</v>
      </c>
      <c r="D58" s="39" t="s">
        <v>62</v>
      </c>
      <c r="E58" s="39" t="s">
        <v>62</v>
      </c>
      <c r="F58" s="39" t="s">
        <v>62</v>
      </c>
      <c r="G58" s="39" t="s">
        <v>62</v>
      </c>
      <c r="H58" s="39" t="s">
        <v>62</v>
      </c>
      <c r="I58" s="40" t="s">
        <v>62</v>
      </c>
      <c r="J58" s="12" t="s">
        <v>236</v>
      </c>
      <c r="K58" s="12">
        <v>0</v>
      </c>
      <c r="L58" s="12">
        <v>0</v>
      </c>
      <c r="M58" s="23" t="e">
        <f t="shared" si="1"/>
        <v>#DIV/0!</v>
      </c>
    </row>
    <row r="59" spans="1:13" ht="45" customHeight="1" x14ac:dyDescent="0.25">
      <c r="A59" s="9" t="s">
        <v>138</v>
      </c>
      <c r="B59" s="38" t="s">
        <v>272</v>
      </c>
      <c r="C59" s="39"/>
      <c r="D59" s="39"/>
      <c r="E59" s="39"/>
      <c r="F59" s="39"/>
      <c r="G59" s="39"/>
      <c r="H59" s="39"/>
      <c r="I59" s="40"/>
      <c r="J59" s="12" t="s">
        <v>273</v>
      </c>
      <c r="K59" s="12">
        <f>97985.49+7055.07+10399003.58</f>
        <v>10504044.140000001</v>
      </c>
      <c r="L59" s="12">
        <v>10504044.140000001</v>
      </c>
      <c r="M59" s="23">
        <f t="shared" si="1"/>
        <v>1</v>
      </c>
    </row>
    <row r="60" spans="1:13" ht="45" customHeight="1" x14ac:dyDescent="0.25">
      <c r="A60" s="6" t="s">
        <v>77</v>
      </c>
      <c r="B60" s="48" t="s">
        <v>67</v>
      </c>
      <c r="C60" s="48" t="s">
        <v>67</v>
      </c>
      <c r="D60" s="48" t="s">
        <v>67</v>
      </c>
      <c r="E60" s="48" t="s">
        <v>67</v>
      </c>
      <c r="F60" s="48" t="s">
        <v>67</v>
      </c>
      <c r="G60" s="48" t="s">
        <v>67</v>
      </c>
      <c r="H60" s="48" t="s">
        <v>67</v>
      </c>
      <c r="I60" s="48" t="s">
        <v>67</v>
      </c>
      <c r="J60" s="10"/>
      <c r="K60" s="10">
        <f>K62</f>
        <v>800000</v>
      </c>
      <c r="L60" s="10">
        <f t="shared" ref="L60" si="28">L62</f>
        <v>541364.52</v>
      </c>
      <c r="M60" s="20">
        <f t="shared" si="1"/>
        <v>0.67670565000000005</v>
      </c>
    </row>
    <row r="61" spans="1:13" ht="15" customHeight="1" x14ac:dyDescent="0.25">
      <c r="A61" s="1" t="s">
        <v>44</v>
      </c>
      <c r="B61" s="47" t="s">
        <v>210</v>
      </c>
      <c r="C61" s="47" t="s">
        <v>210</v>
      </c>
      <c r="D61" s="47" t="s">
        <v>210</v>
      </c>
      <c r="E61" s="47" t="s">
        <v>210</v>
      </c>
      <c r="F61" s="47" t="s">
        <v>210</v>
      </c>
      <c r="G61" s="47" t="s">
        <v>210</v>
      </c>
      <c r="H61" s="47" t="s">
        <v>210</v>
      </c>
      <c r="I61" s="47" t="s">
        <v>210</v>
      </c>
      <c r="J61" s="14"/>
      <c r="K61" s="14">
        <f t="shared" ref="K61:L62" si="29">K62</f>
        <v>800000</v>
      </c>
      <c r="L61" s="14">
        <f t="shared" si="29"/>
        <v>541364.52</v>
      </c>
      <c r="M61" s="21">
        <f t="shared" si="1"/>
        <v>0.67670565000000005</v>
      </c>
    </row>
    <row r="62" spans="1:13" ht="30" customHeight="1" x14ac:dyDescent="0.25">
      <c r="A62" s="8" t="s">
        <v>45</v>
      </c>
      <c r="B62" s="45" t="s">
        <v>237</v>
      </c>
      <c r="C62" s="45" t="s">
        <v>237</v>
      </c>
      <c r="D62" s="45" t="s">
        <v>237</v>
      </c>
      <c r="E62" s="45" t="s">
        <v>237</v>
      </c>
      <c r="F62" s="45" t="s">
        <v>237</v>
      </c>
      <c r="G62" s="45" t="s">
        <v>237</v>
      </c>
      <c r="H62" s="45" t="s">
        <v>237</v>
      </c>
      <c r="I62" s="45" t="s">
        <v>237</v>
      </c>
      <c r="J62" s="13"/>
      <c r="K62" s="13">
        <f t="shared" si="29"/>
        <v>800000</v>
      </c>
      <c r="L62" s="13">
        <f t="shared" si="29"/>
        <v>541364.52</v>
      </c>
      <c r="M62" s="22">
        <f t="shared" si="1"/>
        <v>0.67670565000000005</v>
      </c>
    </row>
    <row r="63" spans="1:13" ht="15" customHeight="1" x14ac:dyDescent="0.25">
      <c r="A63" s="9" t="s">
        <v>139</v>
      </c>
      <c r="B63" s="46" t="s">
        <v>46</v>
      </c>
      <c r="C63" s="46" t="s">
        <v>46</v>
      </c>
      <c r="D63" s="46" t="s">
        <v>46</v>
      </c>
      <c r="E63" s="46" t="s">
        <v>46</v>
      </c>
      <c r="F63" s="46" t="s">
        <v>46</v>
      </c>
      <c r="G63" s="46" t="s">
        <v>46</v>
      </c>
      <c r="H63" s="46" t="s">
        <v>46</v>
      </c>
      <c r="I63" s="46" t="s">
        <v>46</v>
      </c>
      <c r="J63" s="12" t="s">
        <v>140</v>
      </c>
      <c r="K63" s="12">
        <v>800000</v>
      </c>
      <c r="L63" s="12">
        <v>541364.52</v>
      </c>
      <c r="M63" s="23">
        <f t="shared" si="1"/>
        <v>0.67670565000000005</v>
      </c>
    </row>
    <row r="64" spans="1:13" ht="45" customHeight="1" x14ac:dyDescent="0.25">
      <c r="A64" s="6" t="s">
        <v>78</v>
      </c>
      <c r="B64" s="29" t="s">
        <v>207</v>
      </c>
      <c r="C64" s="30" t="s">
        <v>207</v>
      </c>
      <c r="D64" s="30" t="s">
        <v>207</v>
      </c>
      <c r="E64" s="30" t="s">
        <v>207</v>
      </c>
      <c r="F64" s="30" t="s">
        <v>207</v>
      </c>
      <c r="G64" s="30" t="s">
        <v>207</v>
      </c>
      <c r="H64" s="30" t="s">
        <v>207</v>
      </c>
      <c r="I64" s="31" t="s">
        <v>207</v>
      </c>
      <c r="J64" s="10"/>
      <c r="K64" s="7">
        <f>K65</f>
        <v>2587329.98</v>
      </c>
      <c r="L64" s="7">
        <f t="shared" ref="L64" si="30">L65</f>
        <v>2523179.98</v>
      </c>
      <c r="M64" s="20">
        <f t="shared" si="1"/>
        <v>0.97520610030576771</v>
      </c>
    </row>
    <row r="65" spans="1:13" ht="15" customHeight="1" x14ac:dyDescent="0.25">
      <c r="A65" s="1" t="s">
        <v>47</v>
      </c>
      <c r="B65" s="32" t="s">
        <v>210</v>
      </c>
      <c r="C65" s="33" t="s">
        <v>210</v>
      </c>
      <c r="D65" s="33" t="s">
        <v>210</v>
      </c>
      <c r="E65" s="33" t="s">
        <v>210</v>
      </c>
      <c r="F65" s="33" t="s">
        <v>210</v>
      </c>
      <c r="G65" s="33" t="s">
        <v>210</v>
      </c>
      <c r="H65" s="33" t="s">
        <v>210</v>
      </c>
      <c r="I65" s="34" t="s">
        <v>210</v>
      </c>
      <c r="J65" s="14"/>
      <c r="K65" s="14">
        <f t="shared" ref="K65:L65" si="31">K66</f>
        <v>2587329.98</v>
      </c>
      <c r="L65" s="14">
        <f t="shared" si="31"/>
        <v>2523179.98</v>
      </c>
      <c r="M65" s="21">
        <f t="shared" si="1"/>
        <v>0.97520610030576771</v>
      </c>
    </row>
    <row r="66" spans="1:13" ht="15" customHeight="1" x14ac:dyDescent="0.25">
      <c r="A66" s="8" t="s">
        <v>48</v>
      </c>
      <c r="B66" s="35" t="s">
        <v>238</v>
      </c>
      <c r="C66" s="36" t="s">
        <v>238</v>
      </c>
      <c r="D66" s="36" t="s">
        <v>238</v>
      </c>
      <c r="E66" s="36" t="s">
        <v>238</v>
      </c>
      <c r="F66" s="36" t="s">
        <v>238</v>
      </c>
      <c r="G66" s="36" t="s">
        <v>238</v>
      </c>
      <c r="H66" s="36" t="s">
        <v>238</v>
      </c>
      <c r="I66" s="37" t="s">
        <v>238</v>
      </c>
      <c r="J66" s="13"/>
      <c r="K66" s="11">
        <f>K67+K68</f>
        <v>2587329.98</v>
      </c>
      <c r="L66" s="11">
        <f t="shared" ref="L66" si="32">L67+L68</f>
        <v>2523179.98</v>
      </c>
      <c r="M66" s="22">
        <f t="shared" si="1"/>
        <v>0.97520610030576771</v>
      </c>
    </row>
    <row r="67" spans="1:13" ht="60" customHeight="1" x14ac:dyDescent="0.25">
      <c r="A67" s="9" t="s">
        <v>142</v>
      </c>
      <c r="B67" s="38" t="s">
        <v>141</v>
      </c>
      <c r="C67" s="39" t="s">
        <v>141</v>
      </c>
      <c r="D67" s="39" t="s">
        <v>141</v>
      </c>
      <c r="E67" s="39" t="s">
        <v>141</v>
      </c>
      <c r="F67" s="39" t="s">
        <v>141</v>
      </c>
      <c r="G67" s="39" t="s">
        <v>141</v>
      </c>
      <c r="H67" s="39" t="s">
        <v>141</v>
      </c>
      <c r="I67" s="40" t="s">
        <v>141</v>
      </c>
      <c r="J67" s="12" t="s">
        <v>144</v>
      </c>
      <c r="K67" s="16">
        <v>150000</v>
      </c>
      <c r="L67" s="16">
        <v>86850</v>
      </c>
      <c r="M67" s="23">
        <f t="shared" si="1"/>
        <v>0.57899999999999996</v>
      </c>
    </row>
    <row r="68" spans="1:13" ht="45" customHeight="1" x14ac:dyDescent="0.25">
      <c r="A68" s="9" t="s">
        <v>143</v>
      </c>
      <c r="B68" s="46" t="s">
        <v>24</v>
      </c>
      <c r="C68" s="46" t="s">
        <v>24</v>
      </c>
      <c r="D68" s="46" t="s">
        <v>24</v>
      </c>
      <c r="E68" s="46" t="s">
        <v>24</v>
      </c>
      <c r="F68" s="46" t="s">
        <v>24</v>
      </c>
      <c r="G68" s="46" t="s">
        <v>24</v>
      </c>
      <c r="H68" s="46" t="s">
        <v>24</v>
      </c>
      <c r="I68" s="46" t="s">
        <v>24</v>
      </c>
      <c r="J68" s="12" t="s">
        <v>195</v>
      </c>
      <c r="K68" s="16">
        <v>2437329.98</v>
      </c>
      <c r="L68" s="16">
        <v>2436329.98</v>
      </c>
      <c r="M68" s="23">
        <f t="shared" si="1"/>
        <v>0.99958971497162641</v>
      </c>
    </row>
    <row r="69" spans="1:13" ht="45" customHeight="1" x14ac:dyDescent="0.25">
      <c r="A69" s="6" t="s">
        <v>79</v>
      </c>
      <c r="B69" s="48" t="s">
        <v>61</v>
      </c>
      <c r="C69" s="48" t="s">
        <v>61</v>
      </c>
      <c r="D69" s="48" t="s">
        <v>61</v>
      </c>
      <c r="E69" s="48" t="s">
        <v>61</v>
      </c>
      <c r="F69" s="48" t="s">
        <v>61</v>
      </c>
      <c r="G69" s="48" t="s">
        <v>61</v>
      </c>
      <c r="H69" s="48" t="s">
        <v>61</v>
      </c>
      <c r="I69" s="48" t="s">
        <v>61</v>
      </c>
      <c r="J69" s="10"/>
      <c r="K69" s="7">
        <f t="shared" ref="K69:L69" si="33">K71</f>
        <v>600000</v>
      </c>
      <c r="L69" s="7">
        <f t="shared" si="33"/>
        <v>110000</v>
      </c>
      <c r="M69" s="20">
        <f t="shared" si="1"/>
        <v>0.18333333333333332</v>
      </c>
    </row>
    <row r="70" spans="1:13" ht="15" customHeight="1" x14ac:dyDescent="0.25">
      <c r="A70" s="1" t="s">
        <v>49</v>
      </c>
      <c r="B70" s="47" t="s">
        <v>210</v>
      </c>
      <c r="C70" s="47" t="s">
        <v>210</v>
      </c>
      <c r="D70" s="47" t="s">
        <v>210</v>
      </c>
      <c r="E70" s="47" t="s">
        <v>210</v>
      </c>
      <c r="F70" s="47" t="s">
        <v>210</v>
      </c>
      <c r="G70" s="47" t="s">
        <v>210</v>
      </c>
      <c r="H70" s="47" t="s">
        <v>210</v>
      </c>
      <c r="I70" s="47" t="s">
        <v>210</v>
      </c>
      <c r="J70" s="14"/>
      <c r="K70" s="14">
        <f t="shared" ref="K70:L70" si="34">K71</f>
        <v>600000</v>
      </c>
      <c r="L70" s="14">
        <f t="shared" si="34"/>
        <v>110000</v>
      </c>
      <c r="M70" s="21">
        <f t="shared" si="1"/>
        <v>0.18333333333333332</v>
      </c>
    </row>
    <row r="71" spans="1:13" ht="30" customHeight="1" x14ac:dyDescent="0.25">
      <c r="A71" s="8" t="s">
        <v>50</v>
      </c>
      <c r="B71" s="45" t="s">
        <v>239</v>
      </c>
      <c r="C71" s="45" t="s">
        <v>239</v>
      </c>
      <c r="D71" s="45" t="s">
        <v>239</v>
      </c>
      <c r="E71" s="45" t="s">
        <v>239</v>
      </c>
      <c r="F71" s="45" t="s">
        <v>239</v>
      </c>
      <c r="G71" s="45" t="s">
        <v>239</v>
      </c>
      <c r="H71" s="45" t="s">
        <v>239</v>
      </c>
      <c r="I71" s="45" t="s">
        <v>239</v>
      </c>
      <c r="J71" s="13"/>
      <c r="K71" s="11">
        <f t="shared" ref="K71:L71" si="35">K72+K73</f>
        <v>600000</v>
      </c>
      <c r="L71" s="11">
        <f t="shared" si="35"/>
        <v>110000</v>
      </c>
      <c r="M71" s="22">
        <f t="shared" si="1"/>
        <v>0.18333333333333332</v>
      </c>
    </row>
    <row r="72" spans="1:13" ht="15" customHeight="1" x14ac:dyDescent="0.25">
      <c r="A72" s="9" t="s">
        <v>98</v>
      </c>
      <c r="B72" s="46" t="s">
        <v>9</v>
      </c>
      <c r="C72" s="46" t="s">
        <v>9</v>
      </c>
      <c r="D72" s="46" t="s">
        <v>9</v>
      </c>
      <c r="E72" s="46" t="s">
        <v>9</v>
      </c>
      <c r="F72" s="46" t="s">
        <v>9</v>
      </c>
      <c r="G72" s="46" t="s">
        <v>9</v>
      </c>
      <c r="H72" s="46" t="s">
        <v>9</v>
      </c>
      <c r="I72" s="46" t="s">
        <v>9</v>
      </c>
      <c r="J72" s="12" t="s">
        <v>145</v>
      </c>
      <c r="K72" s="16">
        <v>300000</v>
      </c>
      <c r="L72" s="16">
        <v>110000</v>
      </c>
      <c r="M72" s="23">
        <f t="shared" si="1"/>
        <v>0.36666666666666664</v>
      </c>
    </row>
    <row r="73" spans="1:13" ht="15" customHeight="1" x14ac:dyDescent="0.25">
      <c r="A73" s="9" t="s">
        <v>99</v>
      </c>
      <c r="B73" s="46" t="s">
        <v>10</v>
      </c>
      <c r="C73" s="46" t="s">
        <v>10</v>
      </c>
      <c r="D73" s="46" t="s">
        <v>10</v>
      </c>
      <c r="E73" s="46" t="s">
        <v>10</v>
      </c>
      <c r="F73" s="46" t="s">
        <v>10</v>
      </c>
      <c r="G73" s="46" t="s">
        <v>10</v>
      </c>
      <c r="H73" s="46" t="s">
        <v>10</v>
      </c>
      <c r="I73" s="46" t="s">
        <v>10</v>
      </c>
      <c r="J73" s="12" t="s">
        <v>146</v>
      </c>
      <c r="K73" s="16">
        <v>300000</v>
      </c>
      <c r="L73" s="16">
        <v>0</v>
      </c>
      <c r="M73" s="23">
        <f t="shared" ref="M73:M134" si="36">L73/K73</f>
        <v>0</v>
      </c>
    </row>
    <row r="74" spans="1:13" ht="30" customHeight="1" x14ac:dyDescent="0.25">
      <c r="A74" s="6" t="s">
        <v>63</v>
      </c>
      <c r="B74" s="48" t="s">
        <v>240</v>
      </c>
      <c r="C74" s="48" t="s">
        <v>240</v>
      </c>
      <c r="D74" s="48" t="s">
        <v>240</v>
      </c>
      <c r="E74" s="48" t="s">
        <v>240</v>
      </c>
      <c r="F74" s="48" t="s">
        <v>240</v>
      </c>
      <c r="G74" s="48" t="s">
        <v>240</v>
      </c>
      <c r="H74" s="48" t="s">
        <v>240</v>
      </c>
      <c r="I74" s="48" t="s">
        <v>240</v>
      </c>
      <c r="J74" s="10"/>
      <c r="K74" s="7">
        <f>K75</f>
        <v>1170000</v>
      </c>
      <c r="L74" s="7">
        <f t="shared" ref="L74:L76" si="37">L75</f>
        <v>362608.5</v>
      </c>
      <c r="M74" s="20">
        <f t="shared" si="36"/>
        <v>0.30992179487179489</v>
      </c>
    </row>
    <row r="75" spans="1:13" ht="15" customHeight="1" x14ac:dyDescent="0.25">
      <c r="A75" s="1" t="s">
        <v>51</v>
      </c>
      <c r="B75" s="47" t="s">
        <v>210</v>
      </c>
      <c r="C75" s="47" t="s">
        <v>210</v>
      </c>
      <c r="D75" s="47" t="s">
        <v>210</v>
      </c>
      <c r="E75" s="47" t="s">
        <v>210</v>
      </c>
      <c r="F75" s="47" t="s">
        <v>210</v>
      </c>
      <c r="G75" s="47" t="s">
        <v>210</v>
      </c>
      <c r="H75" s="47" t="s">
        <v>210</v>
      </c>
      <c r="I75" s="47" t="s">
        <v>210</v>
      </c>
      <c r="J75" s="14"/>
      <c r="K75" s="17">
        <f>K76</f>
        <v>1170000</v>
      </c>
      <c r="L75" s="17">
        <f t="shared" si="37"/>
        <v>362608.5</v>
      </c>
      <c r="M75" s="21">
        <f t="shared" si="36"/>
        <v>0.30992179487179489</v>
      </c>
    </row>
    <row r="76" spans="1:13" ht="30" customHeight="1" x14ac:dyDescent="0.25">
      <c r="A76" s="8" t="s">
        <v>52</v>
      </c>
      <c r="B76" s="35" t="s">
        <v>241</v>
      </c>
      <c r="C76" s="36" t="s">
        <v>241</v>
      </c>
      <c r="D76" s="36" t="s">
        <v>241</v>
      </c>
      <c r="E76" s="36" t="s">
        <v>241</v>
      </c>
      <c r="F76" s="36" t="s">
        <v>241</v>
      </c>
      <c r="G76" s="36" t="s">
        <v>241</v>
      </c>
      <c r="H76" s="36" t="s">
        <v>241</v>
      </c>
      <c r="I76" s="37" t="s">
        <v>241</v>
      </c>
      <c r="J76" s="13"/>
      <c r="K76" s="11">
        <f>K77</f>
        <v>1170000</v>
      </c>
      <c r="L76" s="11">
        <f t="shared" si="37"/>
        <v>362608.5</v>
      </c>
      <c r="M76" s="22">
        <f t="shared" si="36"/>
        <v>0.30992179487179489</v>
      </c>
    </row>
    <row r="77" spans="1:13" ht="30" customHeight="1" x14ac:dyDescent="0.25">
      <c r="A77" s="9" t="s">
        <v>148</v>
      </c>
      <c r="B77" s="38" t="s">
        <v>11</v>
      </c>
      <c r="C77" s="39" t="s">
        <v>11</v>
      </c>
      <c r="D77" s="39" t="s">
        <v>11</v>
      </c>
      <c r="E77" s="39" t="s">
        <v>11</v>
      </c>
      <c r="F77" s="39" t="s">
        <v>11</v>
      </c>
      <c r="G77" s="39" t="s">
        <v>11</v>
      </c>
      <c r="H77" s="39" t="s">
        <v>11</v>
      </c>
      <c r="I77" s="40" t="s">
        <v>11</v>
      </c>
      <c r="J77" s="12" t="s">
        <v>147</v>
      </c>
      <c r="K77" s="16">
        <v>1170000</v>
      </c>
      <c r="L77" s="16">
        <v>362608.5</v>
      </c>
      <c r="M77" s="23">
        <f t="shared" si="36"/>
        <v>0.30992179487179489</v>
      </c>
    </row>
    <row r="78" spans="1:13" ht="30" customHeight="1" x14ac:dyDescent="0.25">
      <c r="A78" s="6" t="s">
        <v>64</v>
      </c>
      <c r="B78" s="48" t="s">
        <v>208</v>
      </c>
      <c r="C78" s="48" t="s">
        <v>208</v>
      </c>
      <c r="D78" s="48" t="s">
        <v>208</v>
      </c>
      <c r="E78" s="48" t="s">
        <v>208</v>
      </c>
      <c r="F78" s="48" t="s">
        <v>208</v>
      </c>
      <c r="G78" s="48" t="s">
        <v>208</v>
      </c>
      <c r="H78" s="48" t="s">
        <v>208</v>
      </c>
      <c r="I78" s="48" t="s">
        <v>208</v>
      </c>
      <c r="J78" s="10"/>
      <c r="K78" s="7">
        <f>K79+K83</f>
        <v>18389445</v>
      </c>
      <c r="L78" s="7">
        <f t="shared" ref="L78" si="38">L79+L83</f>
        <v>16482573.33</v>
      </c>
      <c r="M78" s="20">
        <f t="shared" si="36"/>
        <v>0.89630618705458487</v>
      </c>
    </row>
    <row r="79" spans="1:13" ht="15" customHeight="1" x14ac:dyDescent="0.25">
      <c r="A79" s="1" t="s">
        <v>53</v>
      </c>
      <c r="B79" s="47" t="s">
        <v>210</v>
      </c>
      <c r="C79" s="47" t="s">
        <v>210</v>
      </c>
      <c r="D79" s="47" t="s">
        <v>210</v>
      </c>
      <c r="E79" s="47" t="s">
        <v>210</v>
      </c>
      <c r="F79" s="47" t="s">
        <v>210</v>
      </c>
      <c r="G79" s="47" t="s">
        <v>210</v>
      </c>
      <c r="H79" s="47" t="s">
        <v>210</v>
      </c>
      <c r="I79" s="47" t="s">
        <v>210</v>
      </c>
      <c r="J79" s="14"/>
      <c r="K79" s="14">
        <f t="shared" ref="K79:L79" si="39">K80</f>
        <v>15200000</v>
      </c>
      <c r="L79" s="14">
        <f t="shared" si="39"/>
        <v>13293128.33</v>
      </c>
      <c r="M79" s="21">
        <f t="shared" si="36"/>
        <v>0.8745479164473684</v>
      </c>
    </row>
    <row r="80" spans="1:13" ht="15" customHeight="1" x14ac:dyDescent="0.25">
      <c r="A80" s="8" t="s">
        <v>54</v>
      </c>
      <c r="B80" s="45" t="s">
        <v>242</v>
      </c>
      <c r="C80" s="45" t="s">
        <v>242</v>
      </c>
      <c r="D80" s="45" t="s">
        <v>242</v>
      </c>
      <c r="E80" s="45" t="s">
        <v>242</v>
      </c>
      <c r="F80" s="45" t="s">
        <v>242</v>
      </c>
      <c r="G80" s="45" t="s">
        <v>242</v>
      </c>
      <c r="H80" s="45" t="s">
        <v>242</v>
      </c>
      <c r="I80" s="45" t="s">
        <v>242</v>
      </c>
      <c r="J80" s="13"/>
      <c r="K80" s="11">
        <f>K81+K82</f>
        <v>15200000</v>
      </c>
      <c r="L80" s="11">
        <f t="shared" ref="L80" si="40">L81+L82</f>
        <v>13293128.33</v>
      </c>
      <c r="M80" s="22">
        <f t="shared" si="36"/>
        <v>0.8745479164473684</v>
      </c>
    </row>
    <row r="81" spans="1:13" ht="15" customHeight="1" x14ac:dyDescent="0.25">
      <c r="A81" s="9" t="s">
        <v>151</v>
      </c>
      <c r="B81" s="46" t="s">
        <v>46</v>
      </c>
      <c r="C81" s="46" t="s">
        <v>46</v>
      </c>
      <c r="D81" s="46" t="s">
        <v>46</v>
      </c>
      <c r="E81" s="46" t="s">
        <v>46</v>
      </c>
      <c r="F81" s="46" t="s">
        <v>46</v>
      </c>
      <c r="G81" s="46" t="s">
        <v>46</v>
      </c>
      <c r="H81" s="46" t="s">
        <v>46</v>
      </c>
      <c r="I81" s="46" t="s">
        <v>46</v>
      </c>
      <c r="J81" s="12" t="s">
        <v>154</v>
      </c>
      <c r="K81" s="16">
        <v>5800000</v>
      </c>
      <c r="L81" s="16">
        <v>4092042.73</v>
      </c>
      <c r="M81" s="23">
        <f t="shared" si="36"/>
        <v>0.70552460862068966</v>
      </c>
    </row>
    <row r="82" spans="1:13" x14ac:dyDescent="0.25">
      <c r="A82" s="9" t="s">
        <v>152</v>
      </c>
      <c r="B82" s="46" t="s">
        <v>13</v>
      </c>
      <c r="C82" s="46" t="s">
        <v>13</v>
      </c>
      <c r="D82" s="46" t="s">
        <v>13</v>
      </c>
      <c r="E82" s="46" t="s">
        <v>13</v>
      </c>
      <c r="F82" s="46" t="s">
        <v>13</v>
      </c>
      <c r="G82" s="46" t="s">
        <v>13</v>
      </c>
      <c r="H82" s="46" t="s">
        <v>13</v>
      </c>
      <c r="I82" s="46" t="s">
        <v>13</v>
      </c>
      <c r="J82" s="12" t="s">
        <v>155</v>
      </c>
      <c r="K82" s="16">
        <v>9400000</v>
      </c>
      <c r="L82" s="16">
        <v>9201085.5999999996</v>
      </c>
      <c r="M82" s="23">
        <f t="shared" si="36"/>
        <v>0.97883889361702126</v>
      </c>
    </row>
    <row r="83" spans="1:13" x14ac:dyDescent="0.25">
      <c r="A83" s="1" t="s">
        <v>149</v>
      </c>
      <c r="B83" s="47" t="s">
        <v>234</v>
      </c>
      <c r="C83" s="47" t="s">
        <v>234</v>
      </c>
      <c r="D83" s="47" t="s">
        <v>234</v>
      </c>
      <c r="E83" s="47" t="s">
        <v>234</v>
      </c>
      <c r="F83" s="47" t="s">
        <v>234</v>
      </c>
      <c r="G83" s="47" t="s">
        <v>234</v>
      </c>
      <c r="H83" s="47" t="s">
        <v>234</v>
      </c>
      <c r="I83" s="47" t="s">
        <v>234</v>
      </c>
      <c r="J83" s="14"/>
      <c r="K83" s="14">
        <f>K84</f>
        <v>3189445</v>
      </c>
      <c r="L83" s="14">
        <f t="shared" ref="L83" si="41">L84</f>
        <v>3189445</v>
      </c>
      <c r="M83" s="21">
        <f t="shared" si="36"/>
        <v>1</v>
      </c>
    </row>
    <row r="84" spans="1:13" ht="30" customHeight="1" x14ac:dyDescent="0.25">
      <c r="A84" s="8" t="s">
        <v>150</v>
      </c>
      <c r="B84" s="45" t="s">
        <v>243</v>
      </c>
      <c r="C84" s="45" t="s">
        <v>243</v>
      </c>
      <c r="D84" s="45" t="s">
        <v>243</v>
      </c>
      <c r="E84" s="45" t="s">
        <v>243</v>
      </c>
      <c r="F84" s="45" t="s">
        <v>243</v>
      </c>
      <c r="G84" s="45" t="s">
        <v>243</v>
      </c>
      <c r="H84" s="45" t="s">
        <v>243</v>
      </c>
      <c r="I84" s="45" t="s">
        <v>243</v>
      </c>
      <c r="J84" s="13"/>
      <c r="K84" s="11">
        <f>K85+K86</f>
        <v>3189445</v>
      </c>
      <c r="L84" s="11">
        <f t="shared" ref="L84" si="42">L85+L86</f>
        <v>3189445</v>
      </c>
      <c r="M84" s="22">
        <f t="shared" si="36"/>
        <v>1</v>
      </c>
    </row>
    <row r="85" spans="1:13" x14ac:dyDescent="0.25">
      <c r="A85" s="9" t="s">
        <v>153</v>
      </c>
      <c r="B85" s="46" t="s">
        <v>83</v>
      </c>
      <c r="C85" s="46" t="s">
        <v>83</v>
      </c>
      <c r="D85" s="46" t="s">
        <v>83</v>
      </c>
      <c r="E85" s="46" t="s">
        <v>83</v>
      </c>
      <c r="F85" s="46" t="s">
        <v>83</v>
      </c>
      <c r="G85" s="46" t="s">
        <v>83</v>
      </c>
      <c r="H85" s="46" t="s">
        <v>83</v>
      </c>
      <c r="I85" s="46" t="s">
        <v>83</v>
      </c>
      <c r="J85" s="12" t="s">
        <v>244</v>
      </c>
      <c r="K85" s="16">
        <v>3189445</v>
      </c>
      <c r="L85" s="16">
        <v>3189445</v>
      </c>
      <c r="M85" s="23">
        <f t="shared" si="36"/>
        <v>1</v>
      </c>
    </row>
    <row r="86" spans="1:13" hidden="1" x14ac:dyDescent="0.25">
      <c r="A86" s="9"/>
      <c r="B86" s="46" t="s">
        <v>76</v>
      </c>
      <c r="C86" s="46" t="s">
        <v>76</v>
      </c>
      <c r="D86" s="46" t="s">
        <v>76</v>
      </c>
      <c r="E86" s="46" t="s">
        <v>76</v>
      </c>
      <c r="F86" s="46" t="s">
        <v>76</v>
      </c>
      <c r="G86" s="46" t="s">
        <v>76</v>
      </c>
      <c r="H86" s="46" t="s">
        <v>76</v>
      </c>
      <c r="I86" s="46" t="s">
        <v>76</v>
      </c>
      <c r="J86" s="12" t="s">
        <v>245</v>
      </c>
      <c r="K86" s="16">
        <v>0</v>
      </c>
      <c r="L86" s="16">
        <v>0</v>
      </c>
      <c r="M86" s="23" t="e">
        <f t="shared" si="36"/>
        <v>#DIV/0!</v>
      </c>
    </row>
    <row r="87" spans="1:13" ht="30" customHeight="1" x14ac:dyDescent="0.25">
      <c r="A87" s="6" t="s">
        <v>65</v>
      </c>
      <c r="B87" s="48" t="s">
        <v>81</v>
      </c>
      <c r="C87" s="48" t="s">
        <v>81</v>
      </c>
      <c r="D87" s="48" t="s">
        <v>81</v>
      </c>
      <c r="E87" s="48" t="s">
        <v>81</v>
      </c>
      <c r="F87" s="48" t="s">
        <v>81</v>
      </c>
      <c r="G87" s="48" t="s">
        <v>81</v>
      </c>
      <c r="H87" s="48" t="s">
        <v>81</v>
      </c>
      <c r="I87" s="48" t="s">
        <v>81</v>
      </c>
      <c r="J87" s="10"/>
      <c r="K87" s="7">
        <f t="shared" ref="K87:L87" si="43">K89</f>
        <v>525000</v>
      </c>
      <c r="L87" s="7">
        <f t="shared" si="43"/>
        <v>519032.9</v>
      </c>
      <c r="M87" s="20">
        <f t="shared" si="36"/>
        <v>0.98863409523809531</v>
      </c>
    </row>
    <row r="88" spans="1:13" ht="15" customHeight="1" x14ac:dyDescent="0.25">
      <c r="A88" s="1" t="s">
        <v>55</v>
      </c>
      <c r="B88" s="47" t="s">
        <v>210</v>
      </c>
      <c r="C88" s="47" t="s">
        <v>210</v>
      </c>
      <c r="D88" s="47" t="s">
        <v>210</v>
      </c>
      <c r="E88" s="47" t="s">
        <v>210</v>
      </c>
      <c r="F88" s="47" t="s">
        <v>210</v>
      </c>
      <c r="G88" s="47" t="s">
        <v>210</v>
      </c>
      <c r="H88" s="47" t="s">
        <v>210</v>
      </c>
      <c r="I88" s="47" t="s">
        <v>210</v>
      </c>
      <c r="J88" s="14"/>
      <c r="K88" s="14">
        <f t="shared" ref="K88:L88" si="44">K89</f>
        <v>525000</v>
      </c>
      <c r="L88" s="14">
        <f t="shared" si="44"/>
        <v>519032.9</v>
      </c>
      <c r="M88" s="21">
        <f t="shared" si="36"/>
        <v>0.98863409523809531</v>
      </c>
    </row>
    <row r="89" spans="1:13" x14ac:dyDescent="0.25">
      <c r="A89" s="8" t="s">
        <v>56</v>
      </c>
      <c r="B89" s="45" t="s">
        <v>246</v>
      </c>
      <c r="C89" s="45" t="s">
        <v>246</v>
      </c>
      <c r="D89" s="45" t="s">
        <v>246</v>
      </c>
      <c r="E89" s="45" t="s">
        <v>246</v>
      </c>
      <c r="F89" s="45" t="s">
        <v>246</v>
      </c>
      <c r="G89" s="45" t="s">
        <v>246</v>
      </c>
      <c r="H89" s="45" t="s">
        <v>246</v>
      </c>
      <c r="I89" s="45" t="s">
        <v>246</v>
      </c>
      <c r="J89" s="13"/>
      <c r="K89" s="11">
        <f t="shared" ref="K89:L89" si="45">K90+K91</f>
        <v>525000</v>
      </c>
      <c r="L89" s="11">
        <f t="shared" si="45"/>
        <v>519032.9</v>
      </c>
      <c r="M89" s="22">
        <f t="shared" si="36"/>
        <v>0.98863409523809531</v>
      </c>
    </row>
    <row r="90" spans="1:13" ht="15" customHeight="1" x14ac:dyDescent="0.25">
      <c r="A90" s="9" t="s">
        <v>100</v>
      </c>
      <c r="B90" s="46" t="s">
        <v>25</v>
      </c>
      <c r="C90" s="46" t="s">
        <v>25</v>
      </c>
      <c r="D90" s="46" t="s">
        <v>25</v>
      </c>
      <c r="E90" s="46" t="s">
        <v>25</v>
      </c>
      <c r="F90" s="46" t="s">
        <v>25</v>
      </c>
      <c r="G90" s="46" t="s">
        <v>25</v>
      </c>
      <c r="H90" s="46" t="s">
        <v>25</v>
      </c>
      <c r="I90" s="46" t="s">
        <v>25</v>
      </c>
      <c r="J90" s="12" t="s">
        <v>196</v>
      </c>
      <c r="K90" s="16">
        <v>225000</v>
      </c>
      <c r="L90" s="16">
        <v>219032.9</v>
      </c>
      <c r="M90" s="23">
        <f t="shared" si="36"/>
        <v>0.97347955555555554</v>
      </c>
    </row>
    <row r="91" spans="1:13" ht="15" customHeight="1" x14ac:dyDescent="0.25">
      <c r="A91" s="9" t="s">
        <v>156</v>
      </c>
      <c r="B91" s="38" t="s">
        <v>14</v>
      </c>
      <c r="C91" s="39" t="s">
        <v>14</v>
      </c>
      <c r="D91" s="39" t="s">
        <v>14</v>
      </c>
      <c r="E91" s="39" t="s">
        <v>14</v>
      </c>
      <c r="F91" s="39" t="s">
        <v>14</v>
      </c>
      <c r="G91" s="39" t="s">
        <v>14</v>
      </c>
      <c r="H91" s="39" t="s">
        <v>14</v>
      </c>
      <c r="I91" s="40" t="s">
        <v>14</v>
      </c>
      <c r="J91" s="12" t="s">
        <v>197</v>
      </c>
      <c r="K91" s="16">
        <v>300000</v>
      </c>
      <c r="L91" s="16">
        <v>300000</v>
      </c>
      <c r="M91" s="23">
        <f t="shared" si="36"/>
        <v>1</v>
      </c>
    </row>
    <row r="92" spans="1:13" ht="60" customHeight="1" x14ac:dyDescent="0.25">
      <c r="A92" s="6" t="s">
        <v>57</v>
      </c>
      <c r="B92" s="48" t="s">
        <v>247</v>
      </c>
      <c r="C92" s="48" t="s">
        <v>247</v>
      </c>
      <c r="D92" s="48" t="s">
        <v>247</v>
      </c>
      <c r="E92" s="48" t="s">
        <v>247</v>
      </c>
      <c r="F92" s="48" t="s">
        <v>247</v>
      </c>
      <c r="G92" s="48" t="s">
        <v>247</v>
      </c>
      <c r="H92" s="48" t="s">
        <v>247</v>
      </c>
      <c r="I92" s="48" t="s">
        <v>247</v>
      </c>
      <c r="J92" s="10"/>
      <c r="K92" s="10">
        <f>K93+K104</f>
        <v>10050000</v>
      </c>
      <c r="L92" s="10">
        <f t="shared" ref="L92" si="46">L93+L104</f>
        <v>7424779.3099999996</v>
      </c>
      <c r="M92" s="20">
        <f t="shared" si="36"/>
        <v>0.73878401094527357</v>
      </c>
    </row>
    <row r="93" spans="1:13" x14ac:dyDescent="0.25">
      <c r="A93" s="1" t="s">
        <v>58</v>
      </c>
      <c r="B93" s="47" t="s">
        <v>210</v>
      </c>
      <c r="C93" s="47" t="s">
        <v>210</v>
      </c>
      <c r="D93" s="47" t="s">
        <v>210</v>
      </c>
      <c r="E93" s="47" t="s">
        <v>210</v>
      </c>
      <c r="F93" s="47" t="s">
        <v>210</v>
      </c>
      <c r="G93" s="47" t="s">
        <v>210</v>
      </c>
      <c r="H93" s="47" t="s">
        <v>210</v>
      </c>
      <c r="I93" s="47" t="s">
        <v>210</v>
      </c>
      <c r="J93" s="14"/>
      <c r="K93" s="14">
        <f>K94+K96+K99+K102</f>
        <v>10050000</v>
      </c>
      <c r="L93" s="14">
        <f t="shared" ref="L93" si="47">L94+L96+L99+L102</f>
        <v>7424779.3099999996</v>
      </c>
      <c r="M93" s="21">
        <f t="shared" si="36"/>
        <v>0.73878401094527357</v>
      </c>
    </row>
    <row r="94" spans="1:13" ht="15" customHeight="1" x14ac:dyDescent="0.25">
      <c r="A94" s="8" t="s">
        <v>59</v>
      </c>
      <c r="B94" s="45" t="s">
        <v>248</v>
      </c>
      <c r="C94" s="45" t="s">
        <v>248</v>
      </c>
      <c r="D94" s="45" t="s">
        <v>248</v>
      </c>
      <c r="E94" s="45" t="s">
        <v>248</v>
      </c>
      <c r="F94" s="45" t="s">
        <v>248</v>
      </c>
      <c r="G94" s="45" t="s">
        <v>248</v>
      </c>
      <c r="H94" s="45" t="s">
        <v>248</v>
      </c>
      <c r="I94" s="45" t="s">
        <v>248</v>
      </c>
      <c r="J94" s="13"/>
      <c r="K94" s="11">
        <f>K95</f>
        <v>200000</v>
      </c>
      <c r="L94" s="11">
        <f t="shared" ref="L94" si="48">L95</f>
        <v>0</v>
      </c>
      <c r="M94" s="22">
        <f t="shared" si="36"/>
        <v>0</v>
      </c>
    </row>
    <row r="95" spans="1:13" ht="15" customHeight="1" x14ac:dyDescent="0.25">
      <c r="A95" s="9" t="s">
        <v>166</v>
      </c>
      <c r="B95" s="46" t="s">
        <v>157</v>
      </c>
      <c r="C95" s="46" t="s">
        <v>157</v>
      </c>
      <c r="D95" s="46" t="s">
        <v>157</v>
      </c>
      <c r="E95" s="46" t="s">
        <v>157</v>
      </c>
      <c r="F95" s="46" t="s">
        <v>157</v>
      </c>
      <c r="G95" s="46" t="s">
        <v>157</v>
      </c>
      <c r="H95" s="46" t="s">
        <v>157</v>
      </c>
      <c r="I95" s="46" t="s">
        <v>157</v>
      </c>
      <c r="J95" s="12" t="s">
        <v>158</v>
      </c>
      <c r="K95" s="15">
        <v>200000</v>
      </c>
      <c r="L95" s="15">
        <v>0</v>
      </c>
      <c r="M95" s="23">
        <f t="shared" si="36"/>
        <v>0</v>
      </c>
    </row>
    <row r="96" spans="1:13" ht="15" customHeight="1" x14ac:dyDescent="0.25">
      <c r="A96" s="8" t="s">
        <v>60</v>
      </c>
      <c r="B96" s="45" t="s">
        <v>249</v>
      </c>
      <c r="C96" s="45" t="s">
        <v>249</v>
      </c>
      <c r="D96" s="45" t="s">
        <v>249</v>
      </c>
      <c r="E96" s="45" t="s">
        <v>249</v>
      </c>
      <c r="F96" s="45" t="s">
        <v>249</v>
      </c>
      <c r="G96" s="45" t="s">
        <v>249</v>
      </c>
      <c r="H96" s="45" t="s">
        <v>249</v>
      </c>
      <c r="I96" s="45" t="s">
        <v>249</v>
      </c>
      <c r="J96" s="13"/>
      <c r="K96" s="13">
        <f>K97+K98</f>
        <v>1600000</v>
      </c>
      <c r="L96" s="13">
        <f t="shared" ref="L96" si="49">L97+L98</f>
        <v>1600000</v>
      </c>
      <c r="M96" s="22">
        <f t="shared" si="36"/>
        <v>1</v>
      </c>
    </row>
    <row r="97" spans="1:13" ht="30" hidden="1" customHeight="1" x14ac:dyDescent="0.25">
      <c r="A97" s="9"/>
      <c r="B97" s="46" t="s">
        <v>5</v>
      </c>
      <c r="C97" s="46"/>
      <c r="D97" s="46"/>
      <c r="E97" s="46"/>
      <c r="F97" s="46"/>
      <c r="G97" s="46"/>
      <c r="H97" s="46"/>
      <c r="I97" s="46"/>
      <c r="J97" s="12" t="s">
        <v>159</v>
      </c>
      <c r="K97" s="12">
        <v>0</v>
      </c>
      <c r="L97" s="12">
        <v>0</v>
      </c>
      <c r="M97" s="23" t="e">
        <f t="shared" si="36"/>
        <v>#DIV/0!</v>
      </c>
    </row>
    <row r="98" spans="1:13" x14ac:dyDescent="0.25">
      <c r="A98" s="9" t="s">
        <v>167</v>
      </c>
      <c r="B98" s="46" t="s">
        <v>20</v>
      </c>
      <c r="C98" s="46"/>
      <c r="D98" s="46"/>
      <c r="E98" s="46"/>
      <c r="F98" s="46"/>
      <c r="G98" s="46"/>
      <c r="H98" s="46"/>
      <c r="I98" s="46"/>
      <c r="J98" s="12" t="s">
        <v>160</v>
      </c>
      <c r="K98" s="12">
        <v>1600000</v>
      </c>
      <c r="L98" s="12">
        <v>1600000</v>
      </c>
      <c r="M98" s="23">
        <f t="shared" si="36"/>
        <v>1</v>
      </c>
    </row>
    <row r="99" spans="1:13" x14ac:dyDescent="0.25">
      <c r="A99" s="8" t="s">
        <v>101</v>
      </c>
      <c r="B99" s="45" t="s">
        <v>250</v>
      </c>
      <c r="C99" s="45" t="s">
        <v>250</v>
      </c>
      <c r="D99" s="45" t="s">
        <v>250</v>
      </c>
      <c r="E99" s="45" t="s">
        <v>250</v>
      </c>
      <c r="F99" s="45" t="s">
        <v>250</v>
      </c>
      <c r="G99" s="45" t="s">
        <v>250</v>
      </c>
      <c r="H99" s="45" t="s">
        <v>250</v>
      </c>
      <c r="I99" s="45" t="s">
        <v>250</v>
      </c>
      <c r="J99" s="13"/>
      <c r="K99" s="11">
        <f>K100+K101</f>
        <v>400000</v>
      </c>
      <c r="L99" s="11">
        <f t="shared" ref="L99" si="50">L100+L101</f>
        <v>0</v>
      </c>
      <c r="M99" s="22">
        <f t="shared" si="36"/>
        <v>0</v>
      </c>
    </row>
    <row r="100" spans="1:13" ht="30" hidden="1" customHeight="1" x14ac:dyDescent="0.25">
      <c r="A100" s="9"/>
      <c r="B100" s="46" t="s">
        <v>6</v>
      </c>
      <c r="C100" s="46"/>
      <c r="D100" s="46"/>
      <c r="E100" s="46"/>
      <c r="F100" s="46"/>
      <c r="G100" s="46"/>
      <c r="H100" s="46"/>
      <c r="I100" s="46"/>
      <c r="J100" s="12" t="s">
        <v>161</v>
      </c>
      <c r="K100" s="12">
        <v>0</v>
      </c>
      <c r="L100" s="12">
        <v>0</v>
      </c>
      <c r="M100" s="23" t="e">
        <f t="shared" si="36"/>
        <v>#DIV/0!</v>
      </c>
    </row>
    <row r="101" spans="1:13" ht="30" customHeight="1" x14ac:dyDescent="0.25">
      <c r="A101" s="9" t="s">
        <v>168</v>
      </c>
      <c r="B101" s="46" t="s">
        <v>7</v>
      </c>
      <c r="C101" s="46"/>
      <c r="D101" s="46"/>
      <c r="E101" s="46"/>
      <c r="F101" s="46"/>
      <c r="G101" s="46"/>
      <c r="H101" s="46"/>
      <c r="I101" s="46"/>
      <c r="J101" s="12" t="s">
        <v>162</v>
      </c>
      <c r="K101" s="12">
        <v>400000</v>
      </c>
      <c r="L101" s="12">
        <v>0</v>
      </c>
      <c r="M101" s="23">
        <f t="shared" si="36"/>
        <v>0</v>
      </c>
    </row>
    <row r="102" spans="1:13" x14ac:dyDescent="0.25">
      <c r="A102" s="8" t="s">
        <v>165</v>
      </c>
      <c r="B102" s="45" t="s">
        <v>251</v>
      </c>
      <c r="C102" s="45" t="s">
        <v>251</v>
      </c>
      <c r="D102" s="45" t="s">
        <v>251</v>
      </c>
      <c r="E102" s="45" t="s">
        <v>251</v>
      </c>
      <c r="F102" s="45" t="s">
        <v>251</v>
      </c>
      <c r="G102" s="45" t="s">
        <v>251</v>
      </c>
      <c r="H102" s="45" t="s">
        <v>251</v>
      </c>
      <c r="I102" s="45" t="s">
        <v>251</v>
      </c>
      <c r="J102" s="13"/>
      <c r="K102" s="11">
        <f t="shared" ref="K102:L102" si="51">K103</f>
        <v>7850000</v>
      </c>
      <c r="L102" s="11">
        <f t="shared" si="51"/>
        <v>5824779.3099999996</v>
      </c>
      <c r="M102" s="22">
        <f t="shared" si="36"/>
        <v>0.74201010318471328</v>
      </c>
    </row>
    <row r="103" spans="1:13" x14ac:dyDescent="0.25">
      <c r="A103" s="9" t="s">
        <v>169</v>
      </c>
      <c r="B103" s="46" t="s">
        <v>8</v>
      </c>
      <c r="C103" s="46" t="s">
        <v>8</v>
      </c>
      <c r="D103" s="46" t="s">
        <v>8</v>
      </c>
      <c r="E103" s="46" t="s">
        <v>8</v>
      </c>
      <c r="F103" s="46" t="s">
        <v>8</v>
      </c>
      <c r="G103" s="46" t="s">
        <v>8</v>
      </c>
      <c r="H103" s="46" t="s">
        <v>8</v>
      </c>
      <c r="I103" s="46" t="s">
        <v>8</v>
      </c>
      <c r="J103" s="12" t="s">
        <v>163</v>
      </c>
      <c r="K103" s="16">
        <v>7850000</v>
      </c>
      <c r="L103" s="16">
        <v>5824779.3099999996</v>
      </c>
      <c r="M103" s="23">
        <f t="shared" si="36"/>
        <v>0.74201010318471328</v>
      </c>
    </row>
    <row r="104" spans="1:13" ht="15" hidden="1" customHeight="1" x14ac:dyDescent="0.25">
      <c r="A104" s="1" t="s">
        <v>164</v>
      </c>
      <c r="B104" s="47" t="s">
        <v>234</v>
      </c>
      <c r="C104" s="47" t="s">
        <v>234</v>
      </c>
      <c r="D104" s="47" t="s">
        <v>234</v>
      </c>
      <c r="E104" s="47" t="s">
        <v>234</v>
      </c>
      <c r="F104" s="47" t="s">
        <v>234</v>
      </c>
      <c r="G104" s="47" t="s">
        <v>234</v>
      </c>
      <c r="H104" s="47" t="s">
        <v>234</v>
      </c>
      <c r="I104" s="47" t="s">
        <v>234</v>
      </c>
      <c r="J104" s="14"/>
      <c r="K104" s="14">
        <f>K105</f>
        <v>0</v>
      </c>
      <c r="L104" s="14">
        <f t="shared" ref="L104:L105" si="52">L105</f>
        <v>0</v>
      </c>
      <c r="M104" s="21" t="e">
        <f t="shared" si="36"/>
        <v>#DIV/0!</v>
      </c>
    </row>
    <row r="105" spans="1:13" ht="30" hidden="1" customHeight="1" x14ac:dyDescent="0.25">
      <c r="A105" s="8" t="s">
        <v>170</v>
      </c>
      <c r="B105" s="45" t="s">
        <v>252</v>
      </c>
      <c r="C105" s="45" t="s">
        <v>252</v>
      </c>
      <c r="D105" s="45" t="s">
        <v>252</v>
      </c>
      <c r="E105" s="45" t="s">
        <v>252</v>
      </c>
      <c r="F105" s="45" t="s">
        <v>252</v>
      </c>
      <c r="G105" s="45" t="s">
        <v>252</v>
      </c>
      <c r="H105" s="45" t="s">
        <v>252</v>
      </c>
      <c r="I105" s="45" t="s">
        <v>252</v>
      </c>
      <c r="J105" s="13"/>
      <c r="K105" s="11">
        <f>K106</f>
        <v>0</v>
      </c>
      <c r="L105" s="11">
        <f t="shared" si="52"/>
        <v>0</v>
      </c>
      <c r="M105" s="22" t="e">
        <f t="shared" si="36"/>
        <v>#DIV/0!</v>
      </c>
    </row>
    <row r="106" spans="1:13" ht="45" hidden="1" customHeight="1" x14ac:dyDescent="0.25">
      <c r="A106" s="9" t="s">
        <v>171</v>
      </c>
      <c r="B106" s="46" t="s">
        <v>253</v>
      </c>
      <c r="C106" s="46" t="s">
        <v>253</v>
      </c>
      <c r="D106" s="46" t="s">
        <v>253</v>
      </c>
      <c r="E106" s="46" t="s">
        <v>253</v>
      </c>
      <c r="F106" s="46" t="s">
        <v>253</v>
      </c>
      <c r="G106" s="46" t="s">
        <v>253</v>
      </c>
      <c r="H106" s="46" t="s">
        <v>253</v>
      </c>
      <c r="I106" s="46" t="s">
        <v>253</v>
      </c>
      <c r="J106" s="12" t="s">
        <v>254</v>
      </c>
      <c r="K106" s="12">
        <v>0</v>
      </c>
      <c r="L106" s="12">
        <v>0</v>
      </c>
      <c r="M106" s="23" t="e">
        <f t="shared" si="36"/>
        <v>#DIV/0!</v>
      </c>
    </row>
    <row r="107" spans="1:13" ht="45" customHeight="1" x14ac:dyDescent="0.25">
      <c r="A107" s="6" t="s">
        <v>87</v>
      </c>
      <c r="B107" s="48" t="s">
        <v>80</v>
      </c>
      <c r="C107" s="48" t="s">
        <v>80</v>
      </c>
      <c r="D107" s="48" t="s">
        <v>80</v>
      </c>
      <c r="E107" s="48" t="s">
        <v>80</v>
      </c>
      <c r="F107" s="48" t="s">
        <v>80</v>
      </c>
      <c r="G107" s="48" t="s">
        <v>80</v>
      </c>
      <c r="H107" s="48" t="s">
        <v>80</v>
      </c>
      <c r="I107" s="48" t="s">
        <v>80</v>
      </c>
      <c r="J107" s="10"/>
      <c r="K107" s="7">
        <f>K108+K111</f>
        <v>70000</v>
      </c>
      <c r="L107" s="7">
        <f t="shared" ref="L107" si="53">L108+L111</f>
        <v>24736.78</v>
      </c>
      <c r="M107" s="20">
        <f t="shared" si="36"/>
        <v>0.35338257142857143</v>
      </c>
    </row>
    <row r="108" spans="1:13" ht="15" customHeight="1" x14ac:dyDescent="0.25">
      <c r="A108" s="1" t="s">
        <v>88</v>
      </c>
      <c r="B108" s="47" t="s">
        <v>210</v>
      </c>
      <c r="C108" s="47" t="s">
        <v>210</v>
      </c>
      <c r="D108" s="47" t="s">
        <v>210</v>
      </c>
      <c r="E108" s="47" t="s">
        <v>210</v>
      </c>
      <c r="F108" s="47" t="s">
        <v>210</v>
      </c>
      <c r="G108" s="47" t="s">
        <v>210</v>
      </c>
      <c r="H108" s="47" t="s">
        <v>210</v>
      </c>
      <c r="I108" s="47" t="s">
        <v>210</v>
      </c>
      <c r="J108" s="14"/>
      <c r="K108" s="14">
        <f t="shared" ref="K108:L109" si="54">K109</f>
        <v>70000</v>
      </c>
      <c r="L108" s="14">
        <f t="shared" si="54"/>
        <v>24736.78</v>
      </c>
      <c r="M108" s="21">
        <f t="shared" si="36"/>
        <v>0.35338257142857143</v>
      </c>
    </row>
    <row r="109" spans="1:13" ht="30" customHeight="1" x14ac:dyDescent="0.25">
      <c r="A109" s="8" t="s">
        <v>89</v>
      </c>
      <c r="B109" s="45" t="s">
        <v>255</v>
      </c>
      <c r="C109" s="45" t="s">
        <v>255</v>
      </c>
      <c r="D109" s="45" t="s">
        <v>255</v>
      </c>
      <c r="E109" s="45" t="s">
        <v>255</v>
      </c>
      <c r="F109" s="45" t="s">
        <v>255</v>
      </c>
      <c r="G109" s="45" t="s">
        <v>255</v>
      </c>
      <c r="H109" s="45" t="s">
        <v>255</v>
      </c>
      <c r="I109" s="45" t="s">
        <v>255</v>
      </c>
      <c r="J109" s="13"/>
      <c r="K109" s="11">
        <f>K110</f>
        <v>70000</v>
      </c>
      <c r="L109" s="11">
        <f t="shared" si="54"/>
        <v>24736.78</v>
      </c>
      <c r="M109" s="22">
        <f t="shared" si="36"/>
        <v>0.35338257142857143</v>
      </c>
    </row>
    <row r="110" spans="1:13" ht="30" customHeight="1" x14ac:dyDescent="0.25">
      <c r="A110" s="9" t="s">
        <v>173</v>
      </c>
      <c r="B110" s="46" t="s">
        <v>93</v>
      </c>
      <c r="C110" s="46" t="s">
        <v>93</v>
      </c>
      <c r="D110" s="46" t="s">
        <v>93</v>
      </c>
      <c r="E110" s="46" t="s">
        <v>93</v>
      </c>
      <c r="F110" s="46" t="s">
        <v>93</v>
      </c>
      <c r="G110" s="46" t="s">
        <v>93</v>
      </c>
      <c r="H110" s="46" t="s">
        <v>93</v>
      </c>
      <c r="I110" s="46" t="s">
        <v>93</v>
      </c>
      <c r="J110" s="12" t="s">
        <v>176</v>
      </c>
      <c r="K110" s="16">
        <v>70000</v>
      </c>
      <c r="L110" s="16">
        <v>24736.78</v>
      </c>
      <c r="M110" s="23">
        <f t="shared" si="36"/>
        <v>0.35338257142857143</v>
      </c>
    </row>
    <row r="111" spans="1:13" ht="15" hidden="1" customHeight="1" x14ac:dyDescent="0.25">
      <c r="A111" s="1" t="s">
        <v>172</v>
      </c>
      <c r="B111" s="47" t="s">
        <v>234</v>
      </c>
      <c r="C111" s="47" t="s">
        <v>234</v>
      </c>
      <c r="D111" s="47" t="s">
        <v>234</v>
      </c>
      <c r="E111" s="47" t="s">
        <v>234</v>
      </c>
      <c r="F111" s="47" t="s">
        <v>234</v>
      </c>
      <c r="G111" s="47" t="s">
        <v>234</v>
      </c>
      <c r="H111" s="47" t="s">
        <v>234</v>
      </c>
      <c r="I111" s="47" t="s">
        <v>234</v>
      </c>
      <c r="J111" s="14"/>
      <c r="K111" s="14">
        <f t="shared" ref="K111:L112" si="55">K112</f>
        <v>0</v>
      </c>
      <c r="L111" s="14">
        <f t="shared" si="55"/>
        <v>0</v>
      </c>
      <c r="M111" s="21" t="e">
        <f t="shared" si="36"/>
        <v>#DIV/0!</v>
      </c>
    </row>
    <row r="112" spans="1:13" ht="15" hidden="1" customHeight="1" x14ac:dyDescent="0.25">
      <c r="A112" s="8" t="s">
        <v>174</v>
      </c>
      <c r="B112" s="45" t="s">
        <v>256</v>
      </c>
      <c r="C112" s="45" t="s">
        <v>256</v>
      </c>
      <c r="D112" s="45" t="s">
        <v>256</v>
      </c>
      <c r="E112" s="45" t="s">
        <v>256</v>
      </c>
      <c r="F112" s="45" t="s">
        <v>256</v>
      </c>
      <c r="G112" s="45" t="s">
        <v>256</v>
      </c>
      <c r="H112" s="45" t="s">
        <v>256</v>
      </c>
      <c r="I112" s="45" t="s">
        <v>256</v>
      </c>
      <c r="J112" s="13"/>
      <c r="K112" s="11">
        <f>K113</f>
        <v>0</v>
      </c>
      <c r="L112" s="11">
        <f t="shared" si="55"/>
        <v>0</v>
      </c>
      <c r="M112" s="22" t="e">
        <f t="shared" si="36"/>
        <v>#DIV/0!</v>
      </c>
    </row>
    <row r="113" spans="1:13" ht="30" hidden="1" customHeight="1" x14ac:dyDescent="0.25">
      <c r="A113" s="9" t="s">
        <v>175</v>
      </c>
      <c r="B113" s="46" t="s">
        <v>94</v>
      </c>
      <c r="C113" s="46" t="s">
        <v>94</v>
      </c>
      <c r="D113" s="46" t="s">
        <v>94</v>
      </c>
      <c r="E113" s="46" t="s">
        <v>94</v>
      </c>
      <c r="F113" s="46" t="s">
        <v>94</v>
      </c>
      <c r="G113" s="46" t="s">
        <v>94</v>
      </c>
      <c r="H113" s="46" t="s">
        <v>94</v>
      </c>
      <c r="I113" s="46" t="s">
        <v>94</v>
      </c>
      <c r="J113" s="12" t="s">
        <v>257</v>
      </c>
      <c r="K113" s="16">
        <v>0</v>
      </c>
      <c r="L113" s="16">
        <v>0</v>
      </c>
      <c r="M113" s="23" t="e">
        <f t="shared" si="36"/>
        <v>#DIV/0!</v>
      </c>
    </row>
    <row r="114" spans="1:13" ht="30" customHeight="1" x14ac:dyDescent="0.25">
      <c r="A114" s="6" t="s">
        <v>90</v>
      </c>
      <c r="B114" s="48" t="s">
        <v>68</v>
      </c>
      <c r="C114" s="48" t="s">
        <v>68</v>
      </c>
      <c r="D114" s="48" t="s">
        <v>68</v>
      </c>
      <c r="E114" s="48" t="s">
        <v>68</v>
      </c>
      <c r="F114" s="48" t="s">
        <v>68</v>
      </c>
      <c r="G114" s="48" t="s">
        <v>68</v>
      </c>
      <c r="H114" s="48" t="s">
        <v>68</v>
      </c>
      <c r="I114" s="48" t="s">
        <v>68</v>
      </c>
      <c r="J114" s="10"/>
      <c r="K114" s="7">
        <f>K115+K118+K122</f>
        <v>22481299.98</v>
      </c>
      <c r="L114" s="7">
        <f t="shared" ref="L114" si="56">L115+L118+L122</f>
        <v>22476299.98</v>
      </c>
      <c r="M114" s="20">
        <f t="shared" si="36"/>
        <v>0.99977759293259516</v>
      </c>
    </row>
    <row r="115" spans="1:13" ht="15" customHeight="1" x14ac:dyDescent="0.25">
      <c r="A115" s="1" t="s">
        <v>91</v>
      </c>
      <c r="B115" s="47" t="s">
        <v>214</v>
      </c>
      <c r="C115" s="47" t="s">
        <v>214</v>
      </c>
      <c r="D115" s="47" t="s">
        <v>214</v>
      </c>
      <c r="E115" s="47" t="s">
        <v>214</v>
      </c>
      <c r="F115" s="47" t="s">
        <v>214</v>
      </c>
      <c r="G115" s="47" t="s">
        <v>214</v>
      </c>
      <c r="H115" s="47" t="s">
        <v>214</v>
      </c>
      <c r="I115" s="47" t="s">
        <v>214</v>
      </c>
      <c r="J115" s="14"/>
      <c r="K115" s="14">
        <f t="shared" ref="K115:L116" si="57">K116</f>
        <v>12000000</v>
      </c>
      <c r="L115" s="14">
        <f t="shared" si="57"/>
        <v>12000000</v>
      </c>
      <c r="M115" s="21">
        <f t="shared" si="36"/>
        <v>1</v>
      </c>
    </row>
    <row r="116" spans="1:13" ht="15" customHeight="1" x14ac:dyDescent="0.25">
      <c r="A116" s="8" t="s">
        <v>92</v>
      </c>
      <c r="B116" s="45" t="s">
        <v>258</v>
      </c>
      <c r="C116" s="45" t="s">
        <v>258</v>
      </c>
      <c r="D116" s="45" t="s">
        <v>258</v>
      </c>
      <c r="E116" s="45" t="s">
        <v>258</v>
      </c>
      <c r="F116" s="45" t="s">
        <v>258</v>
      </c>
      <c r="G116" s="45" t="s">
        <v>258</v>
      </c>
      <c r="H116" s="45" t="s">
        <v>258</v>
      </c>
      <c r="I116" s="45" t="s">
        <v>258</v>
      </c>
      <c r="J116" s="13"/>
      <c r="K116" s="11">
        <f>K117</f>
        <v>12000000</v>
      </c>
      <c r="L116" s="11">
        <f t="shared" si="57"/>
        <v>12000000</v>
      </c>
      <c r="M116" s="22">
        <f t="shared" si="36"/>
        <v>1</v>
      </c>
    </row>
    <row r="117" spans="1:13" ht="15" customHeight="1" x14ac:dyDescent="0.25">
      <c r="A117" s="9" t="s">
        <v>177</v>
      </c>
      <c r="B117" s="46" t="s">
        <v>66</v>
      </c>
      <c r="C117" s="46" t="s">
        <v>66</v>
      </c>
      <c r="D117" s="46" t="s">
        <v>66</v>
      </c>
      <c r="E117" s="46" t="s">
        <v>66</v>
      </c>
      <c r="F117" s="46" t="s">
        <v>66</v>
      </c>
      <c r="G117" s="46" t="s">
        <v>66</v>
      </c>
      <c r="H117" s="46" t="s">
        <v>66</v>
      </c>
      <c r="I117" s="46" t="s">
        <v>66</v>
      </c>
      <c r="J117" s="12" t="s">
        <v>259</v>
      </c>
      <c r="K117" s="16">
        <f>2000000+10000000</f>
        <v>12000000</v>
      </c>
      <c r="L117" s="16">
        <v>12000000</v>
      </c>
      <c r="M117" s="23">
        <f t="shared" si="36"/>
        <v>1</v>
      </c>
    </row>
    <row r="118" spans="1:13" ht="15" customHeight="1" x14ac:dyDescent="0.25">
      <c r="A118" s="1" t="s">
        <v>199</v>
      </c>
      <c r="B118" s="47" t="s">
        <v>210</v>
      </c>
      <c r="C118" s="47" t="s">
        <v>210</v>
      </c>
      <c r="D118" s="47" t="s">
        <v>210</v>
      </c>
      <c r="E118" s="47" t="s">
        <v>210</v>
      </c>
      <c r="F118" s="47" t="s">
        <v>210</v>
      </c>
      <c r="G118" s="47" t="s">
        <v>210</v>
      </c>
      <c r="H118" s="47" t="s">
        <v>210</v>
      </c>
      <c r="I118" s="47" t="s">
        <v>210</v>
      </c>
      <c r="J118" s="14"/>
      <c r="K118" s="14">
        <f t="shared" ref="K118:L118" si="58">K119</f>
        <v>10481299.98</v>
      </c>
      <c r="L118" s="14">
        <f t="shared" si="58"/>
        <v>10476299.98</v>
      </c>
      <c r="M118" s="21">
        <f t="shared" si="36"/>
        <v>0.99952295993726537</v>
      </c>
    </row>
    <row r="119" spans="1:13" x14ac:dyDescent="0.25">
      <c r="A119" s="8" t="s">
        <v>200</v>
      </c>
      <c r="B119" s="45" t="s">
        <v>260</v>
      </c>
      <c r="C119" s="45" t="s">
        <v>260</v>
      </c>
      <c r="D119" s="45" t="s">
        <v>260</v>
      </c>
      <c r="E119" s="45" t="s">
        <v>260</v>
      </c>
      <c r="F119" s="45" t="s">
        <v>260</v>
      </c>
      <c r="G119" s="45" t="s">
        <v>260</v>
      </c>
      <c r="H119" s="45" t="s">
        <v>260</v>
      </c>
      <c r="I119" s="45" t="s">
        <v>260</v>
      </c>
      <c r="J119" s="13"/>
      <c r="K119" s="11">
        <f>K120+K121</f>
        <v>10481299.98</v>
      </c>
      <c r="L119" s="11">
        <f t="shared" ref="L119" si="59">L120+L121</f>
        <v>10476299.98</v>
      </c>
      <c r="M119" s="22">
        <f t="shared" si="36"/>
        <v>0.99952295993726537</v>
      </c>
    </row>
    <row r="120" spans="1:13" ht="30" customHeight="1" x14ac:dyDescent="0.25">
      <c r="A120" s="9" t="s">
        <v>201</v>
      </c>
      <c r="B120" s="46" t="s">
        <v>4</v>
      </c>
      <c r="C120" s="46" t="s">
        <v>4</v>
      </c>
      <c r="D120" s="46" t="s">
        <v>4</v>
      </c>
      <c r="E120" s="46" t="s">
        <v>4</v>
      </c>
      <c r="F120" s="46" t="s">
        <v>4</v>
      </c>
      <c r="G120" s="46" t="s">
        <v>4</v>
      </c>
      <c r="H120" s="46" t="s">
        <v>4</v>
      </c>
      <c r="I120" s="46" t="s">
        <v>4</v>
      </c>
      <c r="J120" s="12" t="s">
        <v>178</v>
      </c>
      <c r="K120" s="16">
        <f>8200000-1000000-1521407.6</f>
        <v>5678592.4000000004</v>
      </c>
      <c r="L120" s="16">
        <v>5678592.4000000004</v>
      </c>
      <c r="M120" s="23">
        <f t="shared" si="36"/>
        <v>1</v>
      </c>
    </row>
    <row r="121" spans="1:13" ht="15" customHeight="1" x14ac:dyDescent="0.25">
      <c r="A121" s="9" t="s">
        <v>202</v>
      </c>
      <c r="B121" s="46" t="s">
        <v>26</v>
      </c>
      <c r="C121" s="46"/>
      <c r="D121" s="46"/>
      <c r="E121" s="46"/>
      <c r="F121" s="46"/>
      <c r="G121" s="46"/>
      <c r="H121" s="46"/>
      <c r="I121" s="46"/>
      <c r="J121" s="12" t="s">
        <v>179</v>
      </c>
      <c r="K121" s="16">
        <f>450000+4352707.58</f>
        <v>4802707.58</v>
      </c>
      <c r="L121" s="16">
        <v>4797707.58</v>
      </c>
      <c r="M121" s="23">
        <f t="shared" si="36"/>
        <v>0.99895892058454239</v>
      </c>
    </row>
    <row r="122" spans="1:13" ht="15" hidden="1" customHeight="1" x14ac:dyDescent="0.25">
      <c r="A122" s="1" t="s">
        <v>203</v>
      </c>
      <c r="B122" s="47" t="s">
        <v>234</v>
      </c>
      <c r="C122" s="47" t="s">
        <v>234</v>
      </c>
      <c r="D122" s="47" t="s">
        <v>234</v>
      </c>
      <c r="E122" s="47" t="s">
        <v>234</v>
      </c>
      <c r="F122" s="47" t="s">
        <v>234</v>
      </c>
      <c r="G122" s="47" t="s">
        <v>234</v>
      </c>
      <c r="H122" s="47" t="s">
        <v>234</v>
      </c>
      <c r="I122" s="47" t="s">
        <v>234</v>
      </c>
      <c r="J122" s="14"/>
      <c r="K122" s="14">
        <f>K123</f>
        <v>0</v>
      </c>
      <c r="L122" s="14">
        <f t="shared" ref="L122" si="60">L123</f>
        <v>0</v>
      </c>
      <c r="M122" s="21" t="e">
        <f t="shared" si="36"/>
        <v>#DIV/0!</v>
      </c>
    </row>
    <row r="123" spans="1:13" ht="30" hidden="1" customHeight="1" x14ac:dyDescent="0.25">
      <c r="A123" s="8" t="s">
        <v>204</v>
      </c>
      <c r="B123" s="45" t="s">
        <v>261</v>
      </c>
      <c r="C123" s="45" t="s">
        <v>261</v>
      </c>
      <c r="D123" s="45" t="s">
        <v>261</v>
      </c>
      <c r="E123" s="45" t="s">
        <v>261</v>
      </c>
      <c r="F123" s="45" t="s">
        <v>261</v>
      </c>
      <c r="G123" s="45" t="s">
        <v>261</v>
      </c>
      <c r="H123" s="45" t="s">
        <v>261</v>
      </c>
      <c r="I123" s="45" t="s">
        <v>261</v>
      </c>
      <c r="J123" s="13"/>
      <c r="K123" s="11">
        <f>K124+K125</f>
        <v>0</v>
      </c>
      <c r="L123" s="11">
        <f t="shared" ref="L123" si="61">L124+L125</f>
        <v>0</v>
      </c>
      <c r="M123" s="22" t="e">
        <f t="shared" si="36"/>
        <v>#DIV/0!</v>
      </c>
    </row>
    <row r="124" spans="1:13" ht="30" hidden="1" customHeight="1" x14ac:dyDescent="0.25">
      <c r="A124" s="9" t="s">
        <v>205</v>
      </c>
      <c r="B124" s="46" t="s">
        <v>262</v>
      </c>
      <c r="C124" s="46" t="s">
        <v>262</v>
      </c>
      <c r="D124" s="46" t="s">
        <v>262</v>
      </c>
      <c r="E124" s="46" t="s">
        <v>262</v>
      </c>
      <c r="F124" s="46" t="s">
        <v>262</v>
      </c>
      <c r="G124" s="46" t="s">
        <v>262</v>
      </c>
      <c r="H124" s="46" t="s">
        <v>262</v>
      </c>
      <c r="I124" s="46" t="s">
        <v>262</v>
      </c>
      <c r="J124" s="12" t="s">
        <v>265</v>
      </c>
      <c r="K124" s="16">
        <v>0</v>
      </c>
      <c r="L124" s="16">
        <v>0</v>
      </c>
      <c r="M124" s="23" t="e">
        <f t="shared" si="36"/>
        <v>#DIV/0!</v>
      </c>
    </row>
    <row r="125" spans="1:13" ht="15" hidden="1" customHeight="1" x14ac:dyDescent="0.25">
      <c r="A125" s="9" t="s">
        <v>263</v>
      </c>
      <c r="B125" s="46" t="s">
        <v>264</v>
      </c>
      <c r="C125" s="46" t="s">
        <v>264</v>
      </c>
      <c r="D125" s="46" t="s">
        <v>264</v>
      </c>
      <c r="E125" s="46" t="s">
        <v>264</v>
      </c>
      <c r="F125" s="46" t="s">
        <v>264</v>
      </c>
      <c r="G125" s="46" t="s">
        <v>264</v>
      </c>
      <c r="H125" s="46" t="s">
        <v>264</v>
      </c>
      <c r="I125" s="46" t="s">
        <v>264</v>
      </c>
      <c r="J125" s="12" t="s">
        <v>266</v>
      </c>
      <c r="K125" s="16">
        <v>0</v>
      </c>
      <c r="L125" s="16">
        <v>0</v>
      </c>
      <c r="M125" s="23" t="e">
        <f t="shared" si="36"/>
        <v>#DIV/0!</v>
      </c>
    </row>
    <row r="126" spans="1:13" ht="45" customHeight="1" x14ac:dyDescent="0.25">
      <c r="A126" s="6" t="s">
        <v>102</v>
      </c>
      <c r="B126" s="48" t="s">
        <v>108</v>
      </c>
      <c r="C126" s="48" t="s">
        <v>108</v>
      </c>
      <c r="D126" s="48" t="s">
        <v>108</v>
      </c>
      <c r="E126" s="48" t="s">
        <v>108</v>
      </c>
      <c r="F126" s="48" t="s">
        <v>108</v>
      </c>
      <c r="G126" s="48" t="s">
        <v>108</v>
      </c>
      <c r="H126" s="48" t="s">
        <v>108</v>
      </c>
      <c r="I126" s="48" t="s">
        <v>108</v>
      </c>
      <c r="J126" s="10"/>
      <c r="K126" s="10">
        <f>K127</f>
        <v>100000</v>
      </c>
      <c r="L126" s="10">
        <f t="shared" ref="L126" si="62">L127</f>
        <v>0</v>
      </c>
      <c r="M126" s="20">
        <f t="shared" si="36"/>
        <v>0</v>
      </c>
    </row>
    <row r="127" spans="1:13" ht="15" customHeight="1" x14ac:dyDescent="0.25">
      <c r="A127" s="1" t="s">
        <v>103</v>
      </c>
      <c r="B127" s="47" t="s">
        <v>210</v>
      </c>
      <c r="C127" s="47" t="s">
        <v>210</v>
      </c>
      <c r="D127" s="47" t="s">
        <v>210</v>
      </c>
      <c r="E127" s="47" t="s">
        <v>210</v>
      </c>
      <c r="F127" s="47" t="s">
        <v>210</v>
      </c>
      <c r="G127" s="47" t="s">
        <v>210</v>
      </c>
      <c r="H127" s="47" t="s">
        <v>210</v>
      </c>
      <c r="I127" s="47" t="s">
        <v>210</v>
      </c>
      <c r="J127" s="14"/>
      <c r="K127" s="14">
        <f t="shared" ref="K127:L128" si="63">K128</f>
        <v>100000</v>
      </c>
      <c r="L127" s="14">
        <f t="shared" si="63"/>
        <v>0</v>
      </c>
      <c r="M127" s="21">
        <f t="shared" si="36"/>
        <v>0</v>
      </c>
    </row>
    <row r="128" spans="1:13" ht="45" customHeight="1" x14ac:dyDescent="0.25">
      <c r="A128" s="8" t="s">
        <v>104</v>
      </c>
      <c r="B128" s="45" t="s">
        <v>267</v>
      </c>
      <c r="C128" s="45" t="s">
        <v>267</v>
      </c>
      <c r="D128" s="45" t="s">
        <v>267</v>
      </c>
      <c r="E128" s="45" t="s">
        <v>267</v>
      </c>
      <c r="F128" s="45" t="s">
        <v>267</v>
      </c>
      <c r="G128" s="45" t="s">
        <v>267</v>
      </c>
      <c r="H128" s="45" t="s">
        <v>267</v>
      </c>
      <c r="I128" s="45" t="s">
        <v>267</v>
      </c>
      <c r="J128" s="13"/>
      <c r="K128" s="13">
        <f t="shared" si="63"/>
        <v>100000</v>
      </c>
      <c r="L128" s="13">
        <f t="shared" si="63"/>
        <v>0</v>
      </c>
      <c r="M128" s="22">
        <f t="shared" si="36"/>
        <v>0</v>
      </c>
    </row>
    <row r="129" spans="1:13" ht="45" customHeight="1" x14ac:dyDescent="0.25">
      <c r="A129" s="9" t="s">
        <v>180</v>
      </c>
      <c r="B129" s="46" t="s">
        <v>109</v>
      </c>
      <c r="C129" s="46" t="s">
        <v>109</v>
      </c>
      <c r="D129" s="46" t="s">
        <v>109</v>
      </c>
      <c r="E129" s="46" t="s">
        <v>109</v>
      </c>
      <c r="F129" s="46" t="s">
        <v>109</v>
      </c>
      <c r="G129" s="46" t="s">
        <v>109</v>
      </c>
      <c r="H129" s="46" t="s">
        <v>109</v>
      </c>
      <c r="I129" s="46" t="s">
        <v>109</v>
      </c>
      <c r="J129" s="12" t="s">
        <v>182</v>
      </c>
      <c r="K129" s="12">
        <v>100000</v>
      </c>
      <c r="L129" s="12">
        <v>0</v>
      </c>
      <c r="M129" s="23">
        <f t="shared" si="36"/>
        <v>0</v>
      </c>
    </row>
    <row r="130" spans="1:13" ht="45" customHeight="1" x14ac:dyDescent="0.25">
      <c r="A130" s="6" t="s">
        <v>105</v>
      </c>
      <c r="B130" s="48" t="s">
        <v>268</v>
      </c>
      <c r="C130" s="48" t="s">
        <v>268</v>
      </c>
      <c r="D130" s="48" t="s">
        <v>268</v>
      </c>
      <c r="E130" s="48" t="s">
        <v>268</v>
      </c>
      <c r="F130" s="48" t="s">
        <v>268</v>
      </c>
      <c r="G130" s="48" t="s">
        <v>268</v>
      </c>
      <c r="H130" s="48" t="s">
        <v>268</v>
      </c>
      <c r="I130" s="48" t="s">
        <v>268</v>
      </c>
      <c r="J130" s="10"/>
      <c r="K130" s="10">
        <f>K132</f>
        <v>1000000</v>
      </c>
      <c r="L130" s="10">
        <f t="shared" ref="L130" si="64">L132</f>
        <v>0</v>
      </c>
      <c r="M130" s="20">
        <f t="shared" si="36"/>
        <v>0</v>
      </c>
    </row>
    <row r="131" spans="1:13" ht="15" customHeight="1" x14ac:dyDescent="0.25">
      <c r="A131" s="1" t="s">
        <v>106</v>
      </c>
      <c r="B131" s="47" t="s">
        <v>234</v>
      </c>
      <c r="C131" s="47" t="s">
        <v>234</v>
      </c>
      <c r="D131" s="47" t="s">
        <v>234</v>
      </c>
      <c r="E131" s="47" t="s">
        <v>234</v>
      </c>
      <c r="F131" s="47" t="s">
        <v>234</v>
      </c>
      <c r="G131" s="47" t="s">
        <v>234</v>
      </c>
      <c r="H131" s="47" t="s">
        <v>234</v>
      </c>
      <c r="I131" s="47" t="s">
        <v>234</v>
      </c>
      <c r="J131" s="14"/>
      <c r="K131" s="14">
        <f t="shared" ref="K131:L132" si="65">K132</f>
        <v>1000000</v>
      </c>
      <c r="L131" s="14">
        <f t="shared" si="65"/>
        <v>0</v>
      </c>
      <c r="M131" s="21">
        <f t="shared" si="36"/>
        <v>0</v>
      </c>
    </row>
    <row r="132" spans="1:13" ht="15" customHeight="1" x14ac:dyDescent="0.25">
      <c r="A132" s="8" t="s">
        <v>107</v>
      </c>
      <c r="B132" s="45" t="s">
        <v>269</v>
      </c>
      <c r="C132" s="45" t="s">
        <v>269</v>
      </c>
      <c r="D132" s="45" t="s">
        <v>269</v>
      </c>
      <c r="E132" s="45" t="s">
        <v>269</v>
      </c>
      <c r="F132" s="45" t="s">
        <v>269</v>
      </c>
      <c r="G132" s="45" t="s">
        <v>269</v>
      </c>
      <c r="H132" s="45" t="s">
        <v>269</v>
      </c>
      <c r="I132" s="45" t="s">
        <v>269</v>
      </c>
      <c r="J132" s="13"/>
      <c r="K132" s="13">
        <f>K133</f>
        <v>1000000</v>
      </c>
      <c r="L132" s="13">
        <f t="shared" si="65"/>
        <v>0</v>
      </c>
      <c r="M132" s="22">
        <f t="shared" si="36"/>
        <v>0</v>
      </c>
    </row>
    <row r="133" spans="1:13" ht="15" customHeight="1" x14ac:dyDescent="0.25">
      <c r="A133" s="9" t="s">
        <v>181</v>
      </c>
      <c r="B133" s="46" t="s">
        <v>270</v>
      </c>
      <c r="C133" s="46" t="s">
        <v>270</v>
      </c>
      <c r="D133" s="46" t="s">
        <v>270</v>
      </c>
      <c r="E133" s="46" t="s">
        <v>270</v>
      </c>
      <c r="F133" s="46" t="s">
        <v>270</v>
      </c>
      <c r="G133" s="46" t="s">
        <v>270</v>
      </c>
      <c r="H133" s="46" t="s">
        <v>270</v>
      </c>
      <c r="I133" s="46" t="s">
        <v>270</v>
      </c>
      <c r="J133" s="12" t="s">
        <v>271</v>
      </c>
      <c r="K133" s="12">
        <v>1000000</v>
      </c>
      <c r="L133" s="12">
        <v>0</v>
      </c>
      <c r="M133" s="23">
        <f t="shared" si="36"/>
        <v>0</v>
      </c>
    </row>
    <row r="134" spans="1:13" ht="30" customHeight="1" x14ac:dyDescent="0.25">
      <c r="A134" s="2"/>
      <c r="B134" s="51" t="s">
        <v>183</v>
      </c>
      <c r="C134" s="51"/>
      <c r="D134" s="51"/>
      <c r="E134" s="51"/>
      <c r="F134" s="51"/>
      <c r="G134" s="51"/>
      <c r="H134" s="51"/>
      <c r="I134" s="51"/>
      <c r="J134" s="19"/>
      <c r="K134" s="3">
        <f>K9+K13+K130+K17+K33+K38+K46+K51+K60+K92+K64+K69+K74+K78+K87+K107+K114+K126</f>
        <v>180947765.91999996</v>
      </c>
      <c r="L134" s="3">
        <f>L9+L13+L130+L17+L33+L38+L46+L51+L60+L92+L64+L69+L74+L78+L87+L107+L114+L126</f>
        <v>158853048.87</v>
      </c>
      <c r="M134" s="24">
        <f t="shared" si="36"/>
        <v>0.87789450210858977</v>
      </c>
    </row>
  </sheetData>
  <mergeCells count="131">
    <mergeCell ref="B133:I133"/>
    <mergeCell ref="B134:I134"/>
    <mergeCell ref="B127:I127"/>
    <mergeCell ref="B128:I128"/>
    <mergeCell ref="B129:I129"/>
    <mergeCell ref="B130:I130"/>
    <mergeCell ref="B131:I131"/>
    <mergeCell ref="B132:I132"/>
    <mergeCell ref="B121:I121"/>
    <mergeCell ref="B122:I122"/>
    <mergeCell ref="B123:I123"/>
    <mergeCell ref="B124:I124"/>
    <mergeCell ref="B125:I125"/>
    <mergeCell ref="B126:I126"/>
    <mergeCell ref="B115:I115"/>
    <mergeCell ref="B116:I116"/>
    <mergeCell ref="B117:I117"/>
    <mergeCell ref="B118:I118"/>
    <mergeCell ref="B119:I119"/>
    <mergeCell ref="B120:I120"/>
    <mergeCell ref="B109:I109"/>
    <mergeCell ref="B110:I110"/>
    <mergeCell ref="B111:I111"/>
    <mergeCell ref="B112:I112"/>
    <mergeCell ref="B113:I113"/>
    <mergeCell ref="B114:I114"/>
    <mergeCell ref="B103:I103"/>
    <mergeCell ref="B104:I104"/>
    <mergeCell ref="B105:I105"/>
    <mergeCell ref="B106:I106"/>
    <mergeCell ref="B107:I107"/>
    <mergeCell ref="B108:I108"/>
    <mergeCell ref="B97:I97"/>
    <mergeCell ref="B98:I98"/>
    <mergeCell ref="B99:I99"/>
    <mergeCell ref="B100:I100"/>
    <mergeCell ref="B101:I101"/>
    <mergeCell ref="B102:I102"/>
    <mergeCell ref="B91:I91"/>
    <mergeCell ref="B92:I92"/>
    <mergeCell ref="B93:I93"/>
    <mergeCell ref="B94:I94"/>
    <mergeCell ref="B95:I95"/>
    <mergeCell ref="B96:I96"/>
    <mergeCell ref="B85:I85"/>
    <mergeCell ref="B86:I86"/>
    <mergeCell ref="B87:I87"/>
    <mergeCell ref="B88:I88"/>
    <mergeCell ref="B89:I89"/>
    <mergeCell ref="B90:I90"/>
    <mergeCell ref="B79:I79"/>
    <mergeCell ref="B80:I80"/>
    <mergeCell ref="B81:I81"/>
    <mergeCell ref="B82:I82"/>
    <mergeCell ref="B83:I83"/>
    <mergeCell ref="B84:I84"/>
    <mergeCell ref="B73:I73"/>
    <mergeCell ref="B74:I74"/>
    <mergeCell ref="B75:I75"/>
    <mergeCell ref="B76:I76"/>
    <mergeCell ref="B77:I77"/>
    <mergeCell ref="B78:I78"/>
    <mergeCell ref="B67:I67"/>
    <mergeCell ref="B68:I68"/>
    <mergeCell ref="B69:I69"/>
    <mergeCell ref="B70:I70"/>
    <mergeCell ref="B71:I71"/>
    <mergeCell ref="B72:I72"/>
    <mergeCell ref="B61:I61"/>
    <mergeCell ref="B62:I62"/>
    <mergeCell ref="B63:I63"/>
    <mergeCell ref="B64:I64"/>
    <mergeCell ref="B65:I65"/>
    <mergeCell ref="B66:I66"/>
    <mergeCell ref="B55:I55"/>
    <mergeCell ref="B56:I56"/>
    <mergeCell ref="B57:I57"/>
    <mergeCell ref="B58:I58"/>
    <mergeCell ref="B59:I59"/>
    <mergeCell ref="B60:I60"/>
    <mergeCell ref="B49:I49"/>
    <mergeCell ref="B50:I50"/>
    <mergeCell ref="B51:I51"/>
    <mergeCell ref="B52:I52"/>
    <mergeCell ref="B53:I53"/>
    <mergeCell ref="B54:I54"/>
    <mergeCell ref="B43:I43"/>
    <mergeCell ref="B44:I44"/>
    <mergeCell ref="B45:I45"/>
    <mergeCell ref="B46:I46"/>
    <mergeCell ref="B47:I47"/>
    <mergeCell ref="B48:I48"/>
    <mergeCell ref="B37:I37"/>
    <mergeCell ref="B38:I38"/>
    <mergeCell ref="B39:I39"/>
    <mergeCell ref="B40:I40"/>
    <mergeCell ref="B41:I41"/>
    <mergeCell ref="B42:I42"/>
    <mergeCell ref="B31:I31"/>
    <mergeCell ref="B32:I32"/>
    <mergeCell ref="B33:I33"/>
    <mergeCell ref="B34:I34"/>
    <mergeCell ref="B35:I35"/>
    <mergeCell ref="B36:I36"/>
    <mergeCell ref="B25:I25"/>
    <mergeCell ref="B26:I26"/>
    <mergeCell ref="B27:I27"/>
    <mergeCell ref="B28:I28"/>
    <mergeCell ref="B29:I29"/>
    <mergeCell ref="B30:I30"/>
    <mergeCell ref="B19:I19"/>
    <mergeCell ref="B20:I20"/>
    <mergeCell ref="B21:I21"/>
    <mergeCell ref="B22:I22"/>
    <mergeCell ref="B23:I23"/>
    <mergeCell ref="B24:I24"/>
    <mergeCell ref="B13:I13"/>
    <mergeCell ref="B14:I14"/>
    <mergeCell ref="B15:I15"/>
    <mergeCell ref="B16:I16"/>
    <mergeCell ref="B17:I17"/>
    <mergeCell ref="B18:I18"/>
    <mergeCell ref="A7:M7"/>
    <mergeCell ref="B8:I8"/>
    <mergeCell ref="B9:I9"/>
    <mergeCell ref="B10:I10"/>
    <mergeCell ref="B11:I11"/>
    <mergeCell ref="B12:I12"/>
    <mergeCell ref="J2:M2"/>
    <mergeCell ref="J3:M4"/>
    <mergeCell ref="J5:M5"/>
  </mergeCells>
  <pageMargins left="0.7" right="0.7" top="0.75" bottom="0.75" header="0.3" footer="0.3"/>
  <pageSetup paperSize="9" scale="7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01.01.2025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User</cp:lastModifiedBy>
  <cp:lastPrinted>2025-01-24T13:30:02Z</cp:lastPrinted>
  <dcterms:created xsi:type="dcterms:W3CDTF">2017-08-04T11:35:28Z</dcterms:created>
  <dcterms:modified xsi:type="dcterms:W3CDTF">2025-01-24T13:49:00Z</dcterms:modified>
</cp:coreProperties>
</file>