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936" firstSheet="4" activeTab="13"/>
  </bookViews>
  <sheets>
    <sheet name="Источники 2018-1" sheetId="1" r:id="rId1"/>
    <sheet name="Источники 2019-2020-2" sheetId="2" r:id="rId2"/>
    <sheet name="Доходы 2018-3" sheetId="3" r:id="rId3"/>
    <sheet name="Доходы 2019-2020-4" sheetId="4" r:id="rId4"/>
    <sheet name="Безвозмездные 2018-5" sheetId="5" r:id="rId5"/>
    <sheet name="Безвозмездные 2019-2020-6" sheetId="6" r:id="rId6"/>
    <sheet name="Трансферты-2018-7" sheetId="7" r:id="rId7"/>
    <sheet name="Перечень кодов-8" sheetId="8" r:id="rId8"/>
    <sheet name="Перечень кодов-9" sheetId="9" r:id="rId9"/>
    <sheet name="Прогр. 2018-10" sheetId="10" r:id="rId10"/>
    <sheet name="Прогр. 2019-2020-11" sheetId="11" r:id="rId11"/>
    <sheet name="Ведомств. 2018-12" sheetId="12" r:id="rId12"/>
    <sheet name="Ведомств. 2019-2020-13" sheetId="13" r:id="rId13"/>
    <sheet name="АИС 2018-14" sheetId="14" r:id="rId14"/>
  </sheets>
  <definedNames>
    <definedName name="_xlnm.Print_Area" localSheetId="9">'Прогр. 2018-10'!$A$1:$F$419</definedName>
    <definedName name="_xlnm.Print_Area" localSheetId="6">'Трансферты-2018-7'!$A$1:$E$19</definedName>
  </definedNames>
  <calcPr fullCalcOnLoad="1"/>
</workbook>
</file>

<file path=xl/sharedStrings.xml><?xml version="1.0" encoding="utf-8"?>
<sst xmlns="http://schemas.openxmlformats.org/spreadsheetml/2006/main" count="6757" uniqueCount="657">
  <si>
    <t>Приложение № 12</t>
  </si>
  <si>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</si>
  <si>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</si>
  <si>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</si>
  <si>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</si>
  <si>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</si>
  <si>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</si>
  <si>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</si>
  <si>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</si>
  <si>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</si>
  <si>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</si>
  <si>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</si>
  <si>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</si>
  <si>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</si>
  <si>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</si>
  <si>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</si>
  <si>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</si>
  <si>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08 2 02 00000</t>
  </si>
  <si>
    <t>2.3</t>
  </si>
  <si>
    <t>Национальная экономика</t>
  </si>
  <si>
    <t>0400</t>
  </si>
  <si>
    <t>Основное мероприятие "Землеустройство, архитектура и градостроительство"</t>
  </si>
  <si>
    <t>2.4</t>
  </si>
  <si>
    <t>Жилищно-коммунальное хозяйство</t>
  </si>
  <si>
    <t>0500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</si>
  <si>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</si>
  <si>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</si>
  <si>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132  01 14250</t>
  </si>
  <si>
    <t>Основное мероприятие "Реализации энергосберегающих мероприятий в муниципальных образованиях"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</si>
  <si>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</si>
  <si>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</si>
  <si>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</si>
  <si>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</si>
  <si>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</si>
  <si>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</si>
  <si>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</si>
  <si>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</si>
  <si>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</si>
  <si>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</si>
  <si>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</si>
  <si>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</si>
  <si>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</si>
  <si>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</si>
  <si>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</si>
  <si>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</si>
  <si>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</si>
  <si>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</si>
  <si>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</si>
  <si>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Мероприятия по обеспечению выплат стимулирующего характера работникам муниципальных учреждений культуры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</si>
  <si>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</si>
  <si>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</si>
  <si>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</si>
  <si>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</si>
  <si>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</si>
  <si>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</si>
  <si>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</si>
  <si>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</si>
  <si>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</si>
  <si>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</si>
  <si>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</si>
  <si>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Приложение № 10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</si>
  <si>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</si>
  <si>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</si>
  <si>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</si>
  <si>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</si>
  <si>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</si>
  <si>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</si>
  <si>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</si>
  <si>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</si>
  <si>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</si>
  <si>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</si>
  <si>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</si>
  <si>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</si>
  <si>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</si>
  <si>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</si>
  <si>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</si>
  <si>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</si>
  <si>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</si>
  <si>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</si>
  <si>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</si>
  <si>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</si>
  <si>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</si>
  <si>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06 0 00 00000</t>
  </si>
  <si>
    <t/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</si>
  <si>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</si>
  <si>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06 1 00 00000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</si>
  <si>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</si>
  <si>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06 1 01 00000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</si>
  <si>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</si>
  <si>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06 1 01 S4800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</si>
  <si>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</si>
  <si>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</si>
  <si>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</si>
  <si>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</si>
  <si>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</si>
  <si>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Приобретение объектов недвижимого имущества для оказазания поддержки гражданам, пострадавшим в результате пожара муниципального жилого фонда (областной бюджет)</t>
  </si>
  <si>
    <t>06 1 01 70800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</si>
  <si>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</si>
  <si>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</si>
  <si>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</si>
  <si>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</si>
  <si>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</si>
  <si>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</si>
  <si>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06 2 01 96010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</si>
  <si>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</si>
  <si>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</si>
  <si>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</si>
  <si>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</si>
  <si>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</si>
  <si>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</si>
  <si>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</si>
  <si>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</si>
  <si>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</si>
  <si>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</si>
  <si>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06 3 01 04770</t>
  </si>
  <si>
    <t>Обеспечение мероприятий по переселению граждан из аварийного жилищного фонда</t>
  </si>
  <si>
    <t>06 3 01 96030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</si>
  <si>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</si>
  <si>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</si>
  <si>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</si>
  <si>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</si>
  <si>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</si>
  <si>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</si>
  <si>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</si>
  <si>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</si>
  <si>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</si>
  <si>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</si>
  <si>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</si>
  <si>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</si>
  <si>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</si>
  <si>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</si>
  <si>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обеспечению выплат стимулирующего характера работникам муниципальных учреждений культуры (областной бюджет)</t>
  </si>
  <si>
    <t>07 0 01 70360</t>
  </si>
  <si>
    <t>110</t>
  </si>
  <si>
    <t>Муниципальная программа по безопасности в Ульяновском городском поселении Тосненского района Ленинградской области на 2014-2018 годы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</si>
  <si>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</si>
  <si>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</si>
  <si>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</si>
  <si>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</si>
  <si>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</si>
  <si>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</si>
  <si>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</si>
  <si>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</si>
  <si>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</si>
  <si>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</si>
  <si>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</si>
  <si>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</si>
  <si>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</si>
  <si>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</si>
  <si>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</si>
  <si>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"Развитие культуры 
в муниципальном образовании Ульяновске городске поселение Тосненского района Ленинградской области на 2014-2018 годы"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</si>
  <si>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</si>
  <si>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</si>
  <si>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2014-2018 год"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</si>
  <si>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</si>
  <si>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</si>
  <si>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</si>
  <si>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08 2 01 00000</t>
  </si>
  <si>
    <t>08 2 01 S0430</t>
  </si>
  <si>
    <t>Другие вопросы в области национальной безопасности и правоохранительной деятельности</t>
  </si>
  <si>
    <t>0314</t>
  </si>
  <si>
    <t>08 2 01 70430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</si>
  <si>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</si>
  <si>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08 2 02 13430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</si>
  <si>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</si>
  <si>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</si>
  <si>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Основное мероприятие "Социальная поддержка граждан"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</si>
  <si>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</si>
  <si>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</si>
  <si>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</si>
  <si>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</si>
  <si>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</si>
  <si>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</si>
  <si>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</si>
  <si>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</si>
  <si>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</si>
  <si>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</si>
  <si>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</si>
  <si>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</si>
  <si>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</si>
  <si>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</si>
  <si>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</si>
  <si>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</si>
  <si>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</si>
  <si>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10 0 01 70140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</si>
  <si>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</si>
  <si>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</si>
  <si>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</si>
  <si>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Мероприятия по благоустройству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</si>
  <si>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</si>
  <si>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</si>
  <si>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</si>
  <si>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</si>
  <si>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</si>
  <si>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</si>
  <si>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</si>
  <si>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</si>
  <si>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</si>
  <si>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</si>
  <si>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</si>
  <si>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</si>
  <si>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13 1 01 S4200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</si>
  <si>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</si>
  <si>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</si>
  <si>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</si>
  <si>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</si>
  <si>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</si>
  <si>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</si>
  <si>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</si>
  <si>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</si>
  <si>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</si>
  <si>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</si>
  <si>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</si>
  <si>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</si>
  <si>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</si>
  <si>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</si>
  <si>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</si>
  <si>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</si>
  <si>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</si>
  <si>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</si>
  <si>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</si>
  <si>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</si>
  <si>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13 4 01 74270</t>
  </si>
  <si>
    <t>17 0 00 00000</t>
  </si>
  <si>
    <t>Основное мероприятие "Землеустройство, землепользование, архитектура и градостроительство"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</si>
  <si>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</si>
  <si>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</si>
  <si>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</si>
  <si>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</si>
  <si>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</si>
  <si>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</si>
  <si>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</si>
  <si>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</si>
  <si>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</si>
  <si>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</si>
  <si>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</si>
  <si>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</si>
  <si>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</si>
  <si>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</si>
  <si>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</si>
  <si>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</si>
  <si>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Подпрограмма "Содержание и ремонт муниципальных жилых помещений"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</si>
  <si>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</si>
  <si>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</si>
  <si>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</si>
  <si>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</si>
  <si>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18 2 01 13770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</si>
  <si>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</si>
  <si>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18 3 00 00000</t>
  </si>
  <si>
    <t>Основное мероприятие "Содержание и ремонт объектов культурного наследия"</t>
  </si>
  <si>
    <t>18 3 01 00000</t>
  </si>
  <si>
    <t>Мероприятия по сохранению объектов культурного наследия</t>
  </si>
  <si>
    <t>18 3 01 11090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</si>
  <si>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</si>
  <si>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</si>
  <si>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</si>
  <si>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</si>
  <si>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</si>
  <si>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</si>
  <si>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</si>
  <si>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</si>
  <si>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Основное мероприятие "Обеспечение отдыха, оздоровления, занятости детей, подростков и молодежи"</t>
  </si>
  <si>
    <t>20 0 01 00000</t>
  </si>
  <si>
    <t>Организация отдыха и оздоровления детей и подростков</t>
  </si>
  <si>
    <t>20 0 01 12290</t>
  </si>
  <si>
    <t>Молодежная политика и оздоровление детей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</si>
  <si>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</si>
  <si>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</si>
  <si>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</si>
  <si>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</si>
  <si>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</si>
  <si>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</si>
  <si>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</si>
  <si>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</si>
  <si>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</si>
  <si>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</si>
  <si>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</si>
  <si>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</si>
  <si>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</si>
  <si>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</si>
  <si>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</si>
  <si>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</si>
  <si>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</si>
  <si>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</si>
  <si>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</si>
  <si>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</si>
  <si>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</si>
  <si>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</si>
  <si>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</si>
  <si>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</si>
  <si>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</si>
  <si>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</si>
  <si>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</si>
  <si>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</si>
  <si>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</si>
  <si>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</si>
  <si>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</si>
  <si>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</si>
  <si>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</si>
  <si>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</si>
  <si>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</si>
  <si>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</si>
  <si>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</si>
  <si>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</si>
  <si>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</si>
  <si>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</si>
  <si>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</si>
  <si>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</si>
  <si>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</si>
  <si>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</si>
  <si>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</si>
  <si>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</si>
  <si>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</si>
  <si>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</si>
  <si>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</si>
  <si>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</si>
  <si>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</si>
  <si>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</si>
  <si>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</si>
  <si>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</si>
  <si>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Непрограммные расходы органов исполнительной власти муниципального образования Ульяновское городское поселение Тосненского района Ленинградской области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</si>
  <si>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</si>
  <si>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</si>
  <si>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</si>
  <si>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</si>
  <si>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</si>
  <si>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</si>
  <si>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</si>
  <si>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</si>
  <si>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</si>
  <si>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</si>
  <si>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</si>
  <si>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</si>
  <si>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</si>
  <si>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</si>
  <si>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</si>
  <si>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</si>
  <si>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</si>
  <si>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</si>
  <si>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</si>
  <si>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</si>
  <si>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</si>
  <si>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</si>
  <si>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</si>
  <si>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</si>
  <si>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</si>
  <si>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</si>
  <si>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</si>
  <si>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</si>
  <si>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</si>
  <si>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</si>
  <si>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</si>
  <si>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</si>
  <si>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</si>
  <si>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</si>
  <si>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</si>
  <si>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</si>
  <si>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</si>
  <si>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</si>
  <si>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</si>
  <si>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</si>
  <si>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</si>
  <si>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</si>
  <si>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06 2 01 09601</t>
  </si>
  <si>
    <t>06 2 01 72120</t>
  </si>
  <si>
    <t>Расходы за счет средств резервного фонда Правительства Ленинградской области</t>
  </si>
  <si>
    <t>Прогнозируемые поступления доходов в бюджет</t>
  </si>
  <si>
    <t>Исполнено за 1 кв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</si>
  <si>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</si>
  <si>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</si>
  <si>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</si>
  <si>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</si>
  <si>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</si>
  <si>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</si>
  <si>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</si>
  <si>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</si>
  <si>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</si>
  <si>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</si>
  <si>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</si>
  <si>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</si>
  <si>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</si>
  <si>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</si>
  <si>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</si>
  <si>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</si>
  <si>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</si>
  <si>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</si>
  <si>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</si>
  <si>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</si>
  <si>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</si>
  <si>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</si>
  <si>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</si>
  <si>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</si>
  <si>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</si>
  <si>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</si>
  <si>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</si>
  <si>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</si>
  <si>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</si>
  <si>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</si>
  <si>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</si>
  <si>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</si>
  <si>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</si>
  <si>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</si>
  <si>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</si>
  <si>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</si>
  <si>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</si>
  <si>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</si>
  <si>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</si>
  <si>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</si>
  <si>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</si>
  <si>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</si>
  <si>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</si>
  <si>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</si>
  <si>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</si>
  <si>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</si>
  <si>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</si>
  <si>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</si>
  <si>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</si>
  <si>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</si>
  <si>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</si>
  <si>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</si>
  <si>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</si>
  <si>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</si>
  <si>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</si>
  <si>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</si>
  <si>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Безвозмездные поступления в бюджет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</si>
  <si>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</si>
  <si>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</si>
  <si>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</si>
  <si>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</si>
  <si>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</si>
  <si>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</si>
  <si>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</si>
  <si>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</si>
  <si>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</si>
  <si>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</si>
  <si>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</si>
  <si>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</si>
  <si>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</si>
  <si>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</si>
  <si>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</si>
  <si>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</si>
  <si>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</si>
  <si>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</si>
  <si>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</si>
  <si>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</si>
  <si>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</si>
  <si>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</si>
  <si>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</si>
  <si>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</si>
  <si>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</si>
  <si>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</si>
  <si>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Реализация мероприятий по повышению надежности и энергетической эффективности в системах теплоснабжения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</si>
  <si>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</si>
  <si>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</si>
  <si>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</si>
  <si>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08 2 01 10430</t>
  </si>
  <si>
    <t>Другие вопросы в области национальной безопасности и правоохранительной деятельности (областной бюджет)</t>
  </si>
  <si>
    <t>99 9 01 10360</t>
  </si>
  <si>
    <t>13 2 01 70280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</si>
  <si>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</si>
  <si>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</si>
  <si>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</si>
  <si>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Приложение № 14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</si>
  <si>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</si>
  <si>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</si>
  <si>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</si>
  <si>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</si>
  <si>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</si>
  <si>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 xml:space="preserve">Муниципальная программа
"Обеспечение устойчивого функционирования 
и развития коммунальной и инженерной инфраструктуры 
и повышение энергоэффективности 
в Ульяновском городском поселении 
Тосненского района Ленинградской области
на 2014-2018 год"
</t>
  </si>
  <si>
    <t>«Газификация Ульяновского городского поселения»</t>
  </si>
  <si>
    <t>Газоснабжение индивидуальной жилой застройки по ул. Комсомола в г.п. Ульяновка Тосненского района Ленинградской области</t>
  </si>
  <si>
    <t xml:space="preserve">Газоснабжение индивидуальной жилой застройки по ул. Малинина, 4-я Футбольная, ул. Ю. Ленинца, ул. Набережная, мкр. Южный-3, в г.п. Ульяновка Тосненского района Ленинградской области    </t>
  </si>
  <si>
    <t>Газоснабжение индивидуальной жилой застройки по ул. Энергетиков в г.п. Ульяновка Тосненского района Ленинградской области</t>
  </si>
  <si>
    <t>Итого по программе:</t>
  </si>
  <si>
    <t>Муниципальная программа по обеспечению качественным жильем граждан в Ульяновском городском поселении Тосненского района Ленинградской области на 2014-2018 годы</t>
  </si>
  <si>
    <t>Улучшение жилищных условий граждан, признанных в установленном порядке нуждающимися в улучшении жилищных условий в Ульяновском городском поселении</t>
  </si>
  <si>
    <t>Жилые благоустроенные помещения (квартиры)</t>
  </si>
  <si>
    <t>Муниципальная программа "Развитие культуры 
в муниципальном образовании Ульяновское городское поселение Тосненского района Ленинградской области на 2014-2018 годы"</t>
  </si>
  <si>
    <t>нет</t>
  </si>
  <si>
    <t>МКУК "ТКЦ "Саблино" Ульяновского городского поселения Тосненского района Ленинградской области</t>
  </si>
  <si>
    <t>Газоснабжение здания МКУК "ТКЦ "Саблино"</t>
  </si>
  <si>
    <t>Всего по АИП:</t>
  </si>
  <si>
    <t>«Обеспечение населения Ульяновского городского поселения питьевой водой»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</si>
  <si>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</si>
  <si>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13 1 01 70180</t>
  </si>
  <si>
    <t>13 1 01 70200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</si>
  <si>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</si>
  <si>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</si>
  <si>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</si>
  <si>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</si>
  <si>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</si>
  <si>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</si>
  <si>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на 2018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</si>
  <si>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 на 2018 год</t>
  </si>
  <si>
    <t xml:space="preserve">Источники </t>
  </si>
  <si>
    <t>внутреннего финансирования дефицита бюджета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</si>
  <si>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</si>
  <si>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</si>
  <si>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</si>
  <si>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</si>
  <si>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</si>
  <si>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</si>
  <si>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13 2 01 70250</t>
  </si>
  <si>
    <t>Мероприятия по строительству и реконструкции  объектов водоснабжения, водоотведения и очистки сточных вод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</si>
  <si>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</si>
  <si>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</si>
  <si>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</si>
  <si>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</si>
  <si>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</si>
  <si>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</si>
  <si>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</si>
  <si>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</si>
  <si>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</si>
  <si>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</si>
  <si>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</si>
  <si>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</si>
  <si>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Основное мероприятие "Улучшение жилищных условий граждан на основе принципов ипотечного кредитования"</t>
  </si>
  <si>
    <t>06 1 02 00000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</si>
  <si>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</si>
  <si>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 1 02 S0740</t>
  </si>
  <si>
    <t>Основное мероприятие "Улучшение жилищных условий молодых граждан (молодых семей)"</t>
  </si>
  <si>
    <t>06 1 03 00000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</si>
  <si>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</si>
  <si>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 1 03 S0750</t>
  </si>
  <si>
    <t>Мероприятия по строительству и реконструкции объектов теплоснабжения</t>
  </si>
  <si>
    <t>Основное  мероприятие "Оказание поддержки гражданам, пострадавшим в результате пожара муниципального жилищного фонда"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</si>
  <si>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(областной бюджет)</t>
  </si>
  <si>
    <t>95 9 00 00000</t>
  </si>
  <si>
    <t>Приложение № 2</t>
  </si>
  <si>
    <t>Источники</t>
  </si>
  <si>
    <t>2019 год</t>
  </si>
  <si>
    <t>на плановый период 2019-2020 годов</t>
  </si>
  <si>
    <t>2020 год</t>
  </si>
  <si>
    <t>Приложение № 4</t>
  </si>
  <si>
    <t>Сумма, тыс.руб.</t>
  </si>
  <si>
    <t>Приложение № 6</t>
  </si>
  <si>
    <t>Приложение № 7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</si>
  <si>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</si>
  <si>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</si>
  <si>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</si>
  <si>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</si>
  <si>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4.</t>
  </si>
  <si>
    <t>ИТОГО:</t>
  </si>
  <si>
    <t xml:space="preserve"> на исполнение части полномочий на 2018 год</t>
  </si>
  <si>
    <t>Приложение № 11</t>
  </si>
  <si>
    <t>Приложение № 13</t>
  </si>
  <si>
    <t>Приложение № 8</t>
  </si>
  <si>
    <t xml:space="preserve">Код бюджетной классификации </t>
  </si>
  <si>
    <t>Наименование главного администратора доходов/доходов</t>
  </si>
  <si>
    <t>главного администра-тора доходов</t>
  </si>
  <si>
    <t xml:space="preserve">доходов местного бюджета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</si>
  <si>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</si>
  <si>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</si>
  <si>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</si>
  <si>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</si>
  <si>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</si>
  <si>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</si>
  <si>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</si>
  <si>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</si>
  <si>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</si>
  <si>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</si>
  <si>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</si>
  <si>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</si>
  <si>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</si>
  <si>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</si>
  <si>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</si>
  <si>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</si>
  <si>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</si>
  <si>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</si>
  <si>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</si>
  <si>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</si>
  <si>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</si>
  <si>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</si>
  <si>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</si>
  <si>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</si>
  <si>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</si>
  <si>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</si>
  <si>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</si>
  <si>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</si>
  <si>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</si>
  <si>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</si>
  <si>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</si>
  <si>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</si>
  <si>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</si>
  <si>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</si>
  <si>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</si>
  <si>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2 02 20299 13 0000 151</t>
  </si>
  <si>
    <t>2 02 20301 13 0000 151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</si>
  <si>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</si>
  <si>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2 02 20302 13 0000 151</t>
  </si>
  <si>
    <t>Прочие субсидии бюджетам городских поселений</t>
  </si>
  <si>
    <t>2 02 49999 13 0000 151</t>
  </si>
  <si>
    <t>Прочие межбюджетные трансферты, передаваемые бюджетам городских поселений</t>
  </si>
  <si>
    <t>2 07 05010 13 0000 180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</si>
  <si>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</si>
  <si>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</si>
  <si>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</si>
  <si>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</si>
  <si>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</si>
  <si>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2 18 05010 13 0000 180</t>
  </si>
  <si>
    <t>2 18 05020 13 0000 180</t>
  </si>
  <si>
    <t>2 18 05030 13 0000 180</t>
  </si>
  <si>
    <t>2 18 60010 13 0000 151</t>
  </si>
  <si>
    <t>2 18 60020 13 0000 151</t>
  </si>
  <si>
    <t>2 19 45160 13 0000 151</t>
  </si>
  <si>
    <t>2 19 60010 13 0000 151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</si>
  <si>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</si>
  <si>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автономными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</si>
  <si>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</si>
  <si>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</si>
  <si>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</si>
  <si>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</si>
  <si>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</si>
  <si>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№ 9</t>
  </si>
  <si>
    <t>Наименование главного администратора источников внутреннего финансирования дефицита бюджета / перечень статей источников внутреннего финансирования дефицита бюджета</t>
  </si>
  <si>
    <t>главного администратора источников внутреннего финансирования дефицита бюджета</t>
  </si>
  <si>
    <t xml:space="preserve">источников внутреннего финансирования дефицита бюджета 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</si>
  <si>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</si>
  <si>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</si>
  <si>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</si>
  <si>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</si>
  <si>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99 9 01 10290</t>
  </si>
  <si>
    <t>99  9 01 11570</t>
  </si>
  <si>
    <t>99  9 01 11620</t>
  </si>
  <si>
    <t>99 9 01 13430</t>
  </si>
  <si>
    <t>99 9 01 10100</t>
  </si>
  <si>
    <t>99 9 01 10110</t>
  </si>
  <si>
    <t>99 9 01 10130</t>
  </si>
  <si>
    <t>99 9 01 10350</t>
  </si>
  <si>
    <t>99 9 01 10400</t>
  </si>
  <si>
    <t>99 9 01 13770</t>
  </si>
  <si>
    <t>99 9 01 96010</t>
  </si>
  <si>
    <t>99 9 01 96030</t>
  </si>
  <si>
    <t>99 9 01 04200</t>
  </si>
  <si>
    <t>99 9 01 13160</t>
  </si>
  <si>
    <t>99 9 01 13200</t>
  </si>
  <si>
    <t>99 9 01 13320</t>
  </si>
  <si>
    <t>99 9 01 14250</t>
  </si>
  <si>
    <t>99 9 01 14260</t>
  </si>
  <si>
    <t>99 9 01 11570</t>
  </si>
  <si>
    <t>99 9 01 11620</t>
  </si>
  <si>
    <t>99 9 01 04800</t>
  </si>
  <si>
    <t>99 9  01 14250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</si>
  <si>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</si>
  <si>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Газоснабжение индивидуальной жилой застройки по ул. Колхозная, ул. Луговая, Луговой пер., Ульяновское ш. в г.п. Ульяновка Тосненского района Ленинградской области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</si>
  <si>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пер."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</si>
  <si>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</si>
  <si>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</si>
  <si>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</si>
  <si>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План на 2018 год (тыс. рублей)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</si>
  <si>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</si>
  <si>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Перечень главных администраторов доходов бюджета и закрепляемые за ними виды доходов</t>
  </si>
  <si>
    <t>Субсидии бюджетам городских поселений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</si>
  <si>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</si>
  <si>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Перечень главных администраторов и перечень статей источников внутреннего финансирования дефицита бюджета</t>
  </si>
  <si>
    <t>от 19.12.2017 № 127</t>
  </si>
  <si>
    <t>от 19.12.2017  № 127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</si>
</sst>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6">
    <xf numFmtId="0" fontId="0" fillId="0" borderId="0" xfId="0" applyAlignment="1">
      <alignment/>
    </xf>
    <xf numFmtId="180" fontId="2" fillId="0" borderId="0" xfId="66" applyFont="1" applyAlignment="1">
      <alignment horizontal="right"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0" fontId="3" fillId="7" borderId="11" xfId="54" applyFont="1" applyFill="1" applyBorder="1" applyAlignment="1">
      <alignment wrapText="1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0" fontId="12" fillId="4" borderId="10" xfId="54" applyFont="1" applyFill="1" applyBorder="1" applyAlignment="1">
      <alignment wrapText="1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0" fontId="14" fillId="20" borderId="10" xfId="54" applyFont="1" applyFill="1" applyBorder="1" applyAlignment="1">
      <alignment wrapText="1"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0" fontId="10" fillId="0" borderId="10" xfId="54" applyFont="1" applyFill="1" applyBorder="1" applyAlignment="1">
      <alignment wrapText="1"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8" fillId="26" borderId="10" xfId="0" applyFont="1" applyFill="1" applyBorder="1" applyAlignment="1">
      <alignment horizontal="left" vertical="top" wrapText="1"/>
    </xf>
    <xf numFmtId="0" fontId="2" fillId="0" borderId="10" xfId="54" applyFont="1" applyBorder="1" applyAlignment="1">
      <alignment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10" fillId="0" borderId="10" xfId="54" applyFont="1" applyFill="1" applyBorder="1" applyAlignment="1">
      <alignment horizontal="left" wrapText="1"/>
      <protection/>
    </xf>
    <xf numFmtId="0" fontId="14" fillId="0" borderId="10" xfId="54" applyFont="1" applyFill="1" applyBorder="1" applyAlignment="1">
      <alignment horizontal="center" wrapText="1"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0" fontId="12" fillId="4" borderId="10" xfId="54" applyFont="1" applyFill="1" applyBorder="1" applyAlignment="1">
      <alignment horizontal="left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0" fontId="14" fillId="21" borderId="10" xfId="54" applyFont="1" applyFill="1" applyBorder="1" applyAlignment="1">
      <alignment wrapText="1"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49" fontId="2" fillId="0" borderId="10" xfId="54" applyNumberFormat="1" applyFont="1" applyFill="1" applyBorder="1" applyAlignment="1">
      <alignment wrapText="1"/>
      <protection/>
    </xf>
    <xf numFmtId="0" fontId="2" fillId="26" borderId="10" xfId="0" applyFont="1" applyFill="1" applyBorder="1" applyAlignment="1">
      <alignment horizontal="left" vertical="top"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0" fillId="20" borderId="10" xfId="54" applyFont="1" applyFill="1" applyBorder="1" applyAlignment="1">
      <alignment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4" applyNumberFormat="1" applyFont="1">
      <alignment/>
      <protection/>
    </xf>
    <xf numFmtId="185" fontId="2" fillId="0" borderId="0" xfId="54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4" applyNumberFormat="1" applyFont="1">
      <alignment/>
      <protection/>
    </xf>
    <xf numFmtId="49" fontId="2" fillId="0" borderId="0" xfId="54" applyNumberFormat="1" applyFont="1">
      <alignment/>
      <protection/>
    </xf>
    <xf numFmtId="0" fontId="2" fillId="0" borderId="0" xfId="0" applyNumberFormat="1" applyFont="1" applyFill="1" applyAlignment="1">
      <alignment wrapText="1"/>
    </xf>
    <xf numFmtId="186" fontId="2" fillId="0" borderId="0" xfId="54" applyNumberFormat="1" applyFont="1" applyAlignment="1">
      <alignment horizontal="right"/>
      <protection/>
    </xf>
    <xf numFmtId="186" fontId="9" fillId="0" borderId="0" xfId="54" applyNumberFormat="1" applyFont="1" applyAlignment="1">
      <alignment horizontal="right"/>
      <protection/>
    </xf>
    <xf numFmtId="183" fontId="14" fillId="0" borderId="10" xfId="66" applyNumberFormat="1" applyFont="1" applyFill="1" applyBorder="1" applyAlignment="1">
      <alignment horizontal="justify" wrapText="1"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4" applyNumberFormat="1" applyFont="1">
      <alignment/>
      <protection/>
    </xf>
    <xf numFmtId="0" fontId="10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49" fontId="2" fillId="0" borderId="0" xfId="54" applyNumberFormat="1" applyFont="1" applyFill="1">
      <alignment/>
      <protection/>
    </xf>
    <xf numFmtId="49" fontId="8" fillId="0" borderId="0" xfId="54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83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0" fontId="10" fillId="18" borderId="10" xfId="54" applyFont="1" applyFill="1" applyBorder="1" applyAlignment="1">
      <alignment horizontal="left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0" fontId="8" fillId="22" borderId="10" xfId="54" applyFont="1" applyFill="1" applyBorder="1" applyAlignment="1">
      <alignment horizontal="left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0" fontId="8" fillId="22" borderId="10" xfId="54" applyFont="1" applyFill="1" applyBorder="1" applyAlignment="1">
      <alignment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22" borderId="10" xfId="0" applyFont="1" applyFill="1" applyBorder="1" applyAlignment="1">
      <alignment horizontal="left" vertical="top" wrapText="1"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5" fillId="18" borderId="10" xfId="54" applyFont="1" applyFill="1" applyBorder="1" applyAlignment="1">
      <alignment wrapText="1"/>
      <protection/>
    </xf>
    <xf numFmtId="0" fontId="16" fillId="27" borderId="12" xfId="54" applyFont="1" applyFill="1" applyBorder="1" applyAlignment="1">
      <alignment horizontal="center" wrapText="1"/>
      <protection/>
    </xf>
    <xf numFmtId="183" fontId="16" fillId="27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8" fillId="26" borderId="10" xfId="54" applyFont="1" applyFill="1" applyBorder="1" applyAlignment="1">
      <alignment wrapText="1"/>
      <protection/>
    </xf>
    <xf numFmtId="0" fontId="2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3" fontId="13" fillId="0" borderId="10" xfId="63" applyNumberFormat="1" applyFont="1" applyBorder="1" applyAlignment="1">
      <alignment horizontal="center"/>
    </xf>
    <xf numFmtId="180" fontId="0" fillId="0" borderId="0" xfId="0" applyNumberFormat="1" applyFont="1" applyAlignment="1">
      <alignment/>
    </xf>
    <xf numFmtId="178" fontId="13" fillId="0" borderId="10" xfId="63" applyFont="1" applyBorder="1" applyAlignment="1">
      <alignment horizontal="center"/>
    </xf>
    <xf numFmtId="0" fontId="2" fillId="0" borderId="10" xfId="0" applyFont="1" applyBorder="1" applyAlignment="1">
      <alignment/>
    </xf>
    <xf numFmtId="183" fontId="2" fillId="0" borderId="10" xfId="63" applyNumberFormat="1" applyFont="1" applyBorder="1" applyAlignment="1">
      <alignment horizontal="center"/>
    </xf>
    <xf numFmtId="178" fontId="2" fillId="0" borderId="10" xfId="63" applyFont="1" applyBorder="1" applyAlignment="1">
      <alignment horizontal="center"/>
    </xf>
    <xf numFmtId="0" fontId="8" fillId="0" borderId="10" xfId="0" applyFont="1" applyBorder="1" applyAlignment="1">
      <alignment wrapText="1"/>
    </xf>
    <xf numFmtId="178" fontId="2" fillId="21" borderId="10" xfId="63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center" wrapText="1"/>
      <protection/>
    </xf>
    <xf numFmtId="0" fontId="8" fillId="0" borderId="10" xfId="0" applyNumberFormat="1" applyFont="1" applyBorder="1" applyAlignment="1">
      <alignment wrapText="1"/>
    </xf>
    <xf numFmtId="178" fontId="13" fillId="21" borderId="10" xfId="63" applyFont="1" applyFill="1" applyBorder="1" applyAlignment="1">
      <alignment horizontal="center"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182" fontId="13" fillId="0" borderId="10" xfId="63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/>
    </xf>
    <xf numFmtId="182" fontId="2" fillId="0" borderId="10" xfId="63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82" fontId="13" fillId="0" borderId="10" xfId="63" applyNumberFormat="1" applyFont="1" applyBorder="1" applyAlignment="1">
      <alignment horizontal="center"/>
    </xf>
    <xf numFmtId="0" fontId="4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wrapText="1"/>
      <protection/>
    </xf>
    <xf numFmtId="49" fontId="8" fillId="29" borderId="10" xfId="54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183" fontId="15" fillId="0" borderId="10" xfId="66" applyNumberFormat="1" applyFont="1" applyFill="1" applyBorder="1" applyAlignment="1">
      <alignment horizontal="justify" wrapText="1"/>
    </xf>
    <xf numFmtId="0" fontId="2" fillId="28" borderId="10" xfId="0" applyFont="1" applyFill="1" applyBorder="1" applyAlignment="1">
      <alignment horizontal="left" vertical="top"/>
    </xf>
    <xf numFmtId="0" fontId="2" fillId="28" borderId="10" xfId="0" applyFont="1" applyFill="1" applyBorder="1" applyAlignment="1">
      <alignment vertical="top" wrapText="1"/>
    </xf>
    <xf numFmtId="182" fontId="2" fillId="28" borderId="10" xfId="63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4" fillId="28" borderId="10" xfId="0" applyFont="1" applyFill="1" applyBorder="1" applyAlignment="1">
      <alignment horizontal="left" vertical="center" wrapText="1"/>
    </xf>
    <xf numFmtId="0" fontId="18" fillId="0" borderId="0" xfId="53" applyFont="1" applyFill="1" applyAlignment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182" fontId="2" fillId="0" borderId="10" xfId="65" applyNumberFormat="1" applyFont="1" applyBorder="1" applyAlignment="1">
      <alignment horizontal="right"/>
    </xf>
    <xf numFmtId="182" fontId="13" fillId="0" borderId="10" xfId="65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18" fillId="0" borderId="0" xfId="53" applyFont="1" applyFill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6" fillId="0" borderId="14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183" fontId="2" fillId="28" borderId="10" xfId="63" applyNumberFormat="1" applyFont="1" applyFill="1" applyBorder="1" applyAlignment="1">
      <alignment horizontal="center"/>
    </xf>
    <xf numFmtId="183" fontId="13" fillId="28" borderId="10" xfId="63" applyNumberFormat="1" applyFont="1" applyFill="1" applyBorder="1" applyAlignment="1">
      <alignment horizontal="center"/>
    </xf>
    <xf numFmtId="0" fontId="2" fillId="30" borderId="10" xfId="54" applyFont="1" applyFill="1" applyBorder="1" applyAlignment="1">
      <alignment wrapText="1"/>
      <protection/>
    </xf>
    <xf numFmtId="0" fontId="8" fillId="30" borderId="10" xfId="54" applyFont="1" applyFill="1" applyBorder="1" applyAlignment="1">
      <alignment horizontal="left" wrapText="1"/>
      <protection/>
    </xf>
    <xf numFmtId="0" fontId="8" fillId="30" borderId="10" xfId="54" applyFont="1" applyFill="1" applyBorder="1" applyAlignment="1">
      <alignment horizontal="center" wrapText="1"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83" fontId="2" fillId="30" borderId="10" xfId="66" applyNumberFormat="1" applyFont="1" applyFill="1" applyBorder="1" applyAlignment="1">
      <alignment horizontal="right" wrapText="1"/>
    </xf>
    <xf numFmtId="0" fontId="2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horizontal="left" wrapText="1"/>
      <protection/>
    </xf>
    <xf numFmtId="0" fontId="8" fillId="29" borderId="10" xfId="54" applyFont="1" applyFill="1" applyBorder="1" applyAlignment="1">
      <alignment horizontal="center" wrapText="1"/>
      <protection/>
    </xf>
    <xf numFmtId="0" fontId="2" fillId="29" borderId="0" xfId="54" applyFont="1" applyFill="1" applyAlignment="1">
      <alignment wrapText="1"/>
      <protection/>
    </xf>
    <xf numFmtId="0" fontId="13" fillId="28" borderId="10" xfId="54" applyFont="1" applyFill="1" applyBorder="1">
      <alignment/>
      <protection/>
    </xf>
    <xf numFmtId="0" fontId="14" fillId="28" borderId="10" xfId="54" applyFont="1" applyFill="1" applyBorder="1" applyAlignment="1">
      <alignment horizontal="center" wrapText="1"/>
      <protection/>
    </xf>
    <xf numFmtId="0" fontId="10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wrapText="1"/>
      <protection/>
    </xf>
    <xf numFmtId="0" fontId="10" fillId="28" borderId="10" xfId="54" applyFont="1" applyFill="1" applyBorder="1" applyAlignment="1">
      <alignment horizontal="center" wrapText="1"/>
      <protection/>
    </xf>
    <xf numFmtId="0" fontId="8" fillId="28" borderId="10" xfId="54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justify" wrapText="1"/>
    </xf>
    <xf numFmtId="183" fontId="10" fillId="28" borderId="10" xfId="66" applyNumberFormat="1" applyFont="1" applyFill="1" applyBorder="1" applyAlignment="1">
      <alignment horizontal="justify" wrapText="1"/>
    </xf>
    <xf numFmtId="0" fontId="14" fillId="28" borderId="10" xfId="54" applyFont="1" applyFill="1" applyBorder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182" fontId="2" fillId="0" borderId="10" xfId="65" applyNumberFormat="1" applyFont="1" applyFill="1" applyBorder="1" applyAlignment="1">
      <alignment horizontal="right"/>
    </xf>
    <xf numFmtId="182" fontId="13" fillId="0" borderId="10" xfId="65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96" fontId="2" fillId="0" borderId="10" xfId="0" applyNumberFormat="1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top" wrapText="1"/>
    </xf>
    <xf numFmtId="196" fontId="13" fillId="0" borderId="10" xfId="0" applyNumberFormat="1" applyFont="1" applyFill="1" applyBorder="1" applyAlignment="1">
      <alignment horizontal="right"/>
    </xf>
    <xf numFmtId="49" fontId="2" fillId="0" borderId="0" xfId="55" applyNumberFormat="1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top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185" fontId="2" fillId="0" borderId="0" xfId="55" applyNumberFormat="1" applyFont="1" applyFill="1" applyAlignment="1">
      <alignment vertical="center"/>
      <protection/>
    </xf>
    <xf numFmtId="49" fontId="2" fillId="0" borderId="0" xfId="55" applyNumberFormat="1" applyFont="1" applyFill="1" applyAlignment="1">
      <alignment horizontal="left"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49" fontId="2" fillId="29" borderId="10" xfId="54" applyNumberFormat="1" applyFont="1" applyFill="1" applyBorder="1" applyAlignment="1">
      <alignment horizontal="center" vertical="center" wrapText="1"/>
      <protection/>
    </xf>
    <xf numFmtId="0" fontId="2" fillId="29" borderId="10" xfId="54" applyFont="1" applyFill="1" applyBorder="1" applyAlignment="1">
      <alignment horizontal="center" wrapText="1"/>
      <protection/>
    </xf>
    <xf numFmtId="0" fontId="8" fillId="29" borderId="10" xfId="54" applyFont="1" applyFill="1" applyBorder="1" applyAlignment="1">
      <alignment horizontal="center" vertical="center" wrapText="1"/>
      <protection/>
    </xf>
    <xf numFmtId="0" fontId="15" fillId="28" borderId="10" xfId="54" applyFont="1" applyFill="1" applyBorder="1" applyAlignment="1">
      <alignment vertical="top" wrapText="1"/>
      <protection/>
    </xf>
    <xf numFmtId="49" fontId="2" fillId="28" borderId="10" xfId="54" applyNumberFormat="1" applyFont="1" applyFill="1" applyBorder="1" applyAlignment="1">
      <alignment horizontal="center" wrapText="1"/>
      <protection/>
    </xf>
    <xf numFmtId="182" fontId="10" fillId="0" borderId="10" xfId="66" applyNumberFormat="1" applyFont="1" applyFill="1" applyBorder="1" applyAlignment="1">
      <alignment horizontal="right" wrapText="1"/>
    </xf>
    <xf numFmtId="182" fontId="8" fillId="0" borderId="10" xfId="66" applyNumberFormat="1" applyFont="1" applyFill="1" applyBorder="1" applyAlignment="1">
      <alignment horizontal="right" wrapText="1"/>
    </xf>
    <xf numFmtId="183" fontId="3" fillId="7" borderId="10" xfId="66" applyNumberFormat="1" applyFont="1" applyFill="1" applyBorder="1" applyAlignment="1">
      <alignment horizontal="right"/>
    </xf>
    <xf numFmtId="183" fontId="3" fillId="4" borderId="10" xfId="66" applyNumberFormat="1" applyFont="1" applyFill="1" applyBorder="1" applyAlignment="1">
      <alignment horizontal="right"/>
    </xf>
    <xf numFmtId="183" fontId="14" fillId="20" borderId="10" xfId="66" applyNumberFormat="1" applyFont="1" applyFill="1" applyBorder="1" applyAlignment="1">
      <alignment horizontal="right" wrapText="1"/>
    </xf>
    <xf numFmtId="183" fontId="12" fillId="7" borderId="10" xfId="66" applyNumberFormat="1" applyFont="1" applyFill="1" applyBorder="1" applyAlignment="1">
      <alignment horizontal="right" wrapText="1"/>
    </xf>
    <xf numFmtId="183" fontId="10" fillId="28" borderId="10" xfId="66" applyNumberFormat="1" applyFont="1" applyFill="1" applyBorder="1" applyAlignment="1">
      <alignment horizontal="right" wrapText="1"/>
    </xf>
    <xf numFmtId="183" fontId="12" fillId="4" borderId="10" xfId="66" applyNumberFormat="1" applyFont="1" applyFill="1" applyBorder="1" applyAlignment="1">
      <alignment horizontal="right" wrapText="1"/>
    </xf>
    <xf numFmtId="183" fontId="13" fillId="21" borderId="10" xfId="66" applyNumberFormat="1" applyFont="1" applyFill="1" applyBorder="1" applyAlignment="1">
      <alignment horizontal="right" wrapText="1"/>
    </xf>
    <xf numFmtId="183" fontId="15" fillId="0" borderId="10" xfId="66" applyNumberFormat="1" applyFont="1" applyFill="1" applyBorder="1" applyAlignment="1">
      <alignment horizontal="right" wrapText="1"/>
    </xf>
    <xf numFmtId="183" fontId="14" fillId="0" borderId="10" xfId="66" applyNumberFormat="1" applyFont="1" applyFill="1" applyBorder="1" applyAlignment="1">
      <alignment horizontal="right" wrapText="1"/>
    </xf>
    <xf numFmtId="183" fontId="10" fillId="20" borderId="10" xfId="66" applyNumberFormat="1" applyFont="1" applyFill="1" applyBorder="1" applyAlignment="1">
      <alignment horizontal="right" wrapText="1"/>
    </xf>
    <xf numFmtId="183" fontId="16" fillId="25" borderId="10" xfId="66" applyNumberFormat="1" applyFont="1" applyFill="1" applyBorder="1" applyAlignment="1">
      <alignment horizontal="right"/>
    </xf>
    <xf numFmtId="182" fontId="2" fillId="0" borderId="10" xfId="66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10" fillId="18" borderId="10" xfId="54" applyFont="1" applyFill="1" applyBorder="1" applyAlignment="1">
      <alignment horizontal="left" vertical="top" wrapText="1"/>
      <protection/>
    </xf>
    <xf numFmtId="0" fontId="10" fillId="18" borderId="10" xfId="54" applyFont="1" applyFill="1" applyBorder="1" applyAlignment="1">
      <alignment vertical="top" wrapText="1"/>
      <protection/>
    </xf>
    <xf numFmtId="0" fontId="3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13" fillId="0" borderId="11" xfId="53" applyFont="1" applyFill="1" applyBorder="1" applyAlignment="1">
      <alignment horizontal="left"/>
      <protection/>
    </xf>
    <xf numFmtId="0" fontId="13" fillId="0" borderId="12" xfId="53" applyFont="1" applyFill="1" applyBorder="1" applyAlignment="1">
      <alignment horizontal="left"/>
      <protection/>
    </xf>
    <xf numFmtId="0" fontId="0" fillId="0" borderId="13" xfId="0" applyBorder="1" applyAlignment="1">
      <alignment horizontal="center" wrapText="1"/>
    </xf>
    <xf numFmtId="0" fontId="2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 horizontal="center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11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2" xfId="0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3" fillId="0" borderId="1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/>
      <protection/>
    </xf>
    <xf numFmtId="49" fontId="13" fillId="0" borderId="10" xfId="55" applyNumberFormat="1" applyFont="1" applyFill="1" applyBorder="1" applyAlignment="1">
      <alignment horizontal="left" vertical="center" wrapText="1"/>
      <protection/>
    </xf>
    <xf numFmtId="0" fontId="13" fillId="0" borderId="16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2" fillId="0" borderId="0" xfId="54" applyFont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9" fillId="14" borderId="21" xfId="54" applyFont="1" applyFill="1" applyBorder="1" applyAlignment="1">
      <alignment wrapText="1"/>
      <protection/>
    </xf>
    <xf numFmtId="0" fontId="9" fillId="14" borderId="12" xfId="54" applyFont="1" applyFill="1" applyBorder="1" applyAlignment="1">
      <alignment wrapText="1"/>
      <protection/>
    </xf>
    <xf numFmtId="0" fontId="16" fillId="27" borderId="11" xfId="54" applyFont="1" applyFill="1" applyBorder="1" applyAlignment="1">
      <alignment horizontal="center" wrapText="1"/>
      <protection/>
    </xf>
    <xf numFmtId="0" fontId="16" fillId="27" borderId="21" xfId="54" applyFont="1" applyFill="1" applyBorder="1" applyAlignment="1">
      <alignment horizontal="center" wrapText="1"/>
      <protection/>
    </xf>
    <xf numFmtId="0" fontId="16" fillId="27" borderId="12" xfId="54" applyFont="1" applyFill="1" applyBorder="1" applyAlignment="1">
      <alignment horizontal="center" wrapText="1"/>
      <protection/>
    </xf>
    <xf numFmtId="0" fontId="6" fillId="0" borderId="14" xfId="54" applyFont="1" applyBorder="1" applyAlignment="1">
      <alignment horizontal="center" wrapText="1"/>
      <protection/>
    </xf>
    <xf numFmtId="3" fontId="8" fillId="24" borderId="11" xfId="6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49" fontId="2" fillId="0" borderId="16" xfId="54" applyNumberFormat="1" applyFont="1" applyBorder="1" applyAlignment="1">
      <alignment horizontal="center" vertical="center" wrapText="1"/>
      <protection/>
    </xf>
    <xf numFmtId="0" fontId="8" fillId="24" borderId="16" xfId="54" applyFont="1" applyFill="1" applyBorder="1" applyAlignment="1">
      <alignment horizontal="center" vertical="center" wrapText="1"/>
      <protection/>
    </xf>
    <xf numFmtId="0" fontId="16" fillId="25" borderId="11" xfId="54" applyFont="1" applyFill="1" applyBorder="1" applyAlignment="1">
      <alignment horizontal="center"/>
      <protection/>
    </xf>
    <xf numFmtId="0" fontId="16" fillId="25" borderId="21" xfId="54" applyFont="1" applyFill="1" applyBorder="1" applyAlignment="1">
      <alignment horizontal="center"/>
      <protection/>
    </xf>
    <xf numFmtId="0" fontId="16" fillId="25" borderId="12" xfId="54" applyFont="1" applyFill="1" applyBorder="1" applyAlignment="1">
      <alignment horizontal="center"/>
      <protection/>
    </xf>
    <xf numFmtId="180" fontId="2" fillId="0" borderId="0" xfId="66" applyFont="1" applyAlignment="1">
      <alignment horizontal="right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180" fontId="2" fillId="0" borderId="0" xfId="66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8" fillId="24" borderId="16" xfId="5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е 4-источники (август 2010)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9.140625" style="217" customWidth="1"/>
    <col min="2" max="2" width="56.00390625" style="217" customWidth="1"/>
    <col min="3" max="3" width="15.421875" style="217" customWidth="1"/>
    <col min="4" max="16384" width="9.140625" style="217" customWidth="1"/>
  </cols>
  <sheetData>
    <row r="1" spans="1:3" ht="12.75">
      <c r="A1" s="332" t="s">
        <v>49</v>
      </c>
      <c r="B1" s="332"/>
      <c r="C1" s="332"/>
    </row>
    <row r="2" spans="1:3" ht="12.75">
      <c r="A2" s="332" t="s">
        <v>50</v>
      </c>
      <c r="B2" s="332"/>
      <c r="C2" s="332"/>
    </row>
    <row r="3" spans="1:3" ht="12.75">
      <c r="A3" s="332" t="s">
        <v>51</v>
      </c>
      <c r="B3" s="332"/>
      <c r="C3" s="332"/>
    </row>
    <row r="4" spans="1:3" ht="12.75">
      <c r="A4" s="332" t="s">
        <v>52</v>
      </c>
      <c r="B4" s="332"/>
      <c r="C4" s="332"/>
    </row>
    <row r="5" spans="1:3" ht="12.75">
      <c r="A5" s="332" t="s">
        <v>655</v>
      </c>
      <c r="B5" s="332"/>
      <c r="C5" s="332"/>
    </row>
    <row r="6" spans="1:3" ht="12.75">
      <c r="A6" s="333"/>
      <c r="B6" s="333"/>
      <c r="C6" s="333"/>
    </row>
    <row r="7" spans="1:3" ht="12.75">
      <c r="A7" s="227"/>
      <c r="B7" s="227"/>
      <c r="C7" s="227"/>
    </row>
    <row r="8" spans="1:256" s="222" customFormat="1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3" ht="15.75">
      <c r="A9" s="323" t="s">
        <v>494</v>
      </c>
      <c r="B9" s="324"/>
      <c r="C9" s="324"/>
    </row>
    <row r="10" spans="1:3" ht="15.75">
      <c r="A10" s="323" t="s">
        <v>495</v>
      </c>
      <c r="B10" s="324"/>
      <c r="C10" s="324"/>
    </row>
    <row r="11" spans="1:3" ht="15.75">
      <c r="A11" s="325" t="s">
        <v>492</v>
      </c>
      <c r="B11" s="325"/>
      <c r="C11" s="325"/>
    </row>
    <row r="12" spans="1:3" ht="15.75">
      <c r="A12" s="224"/>
      <c r="B12" s="224"/>
      <c r="C12" s="224"/>
    </row>
    <row r="13" spans="1:3" ht="12.75">
      <c r="A13" s="326" t="s">
        <v>360</v>
      </c>
      <c r="B13" s="328" t="s">
        <v>361</v>
      </c>
      <c r="C13" s="326" t="s">
        <v>53</v>
      </c>
    </row>
    <row r="14" spans="1:3" ht="12.75">
      <c r="A14" s="327"/>
      <c r="B14" s="328"/>
      <c r="C14" s="331"/>
    </row>
    <row r="15" spans="1:3" ht="12.75">
      <c r="A15" s="225">
        <v>1</v>
      </c>
      <c r="B15" s="226">
        <v>2</v>
      </c>
      <c r="C15" s="264">
        <v>3</v>
      </c>
    </row>
    <row r="16" spans="1:3" ht="25.5">
      <c r="A16" s="218" t="s">
        <v>496</v>
      </c>
      <c r="B16" s="219" t="s">
        <v>497</v>
      </c>
      <c r="C16" s="220">
        <f>(116482.7225-1000-3000-1000-750-500-500-500-300-350-1000-300-300-1100-1000-300+100+60-7093-7110.88+4.4)-(103741.98-7093-7110.88)</f>
        <v>1005.1425000000017</v>
      </c>
    </row>
    <row r="17" spans="1:3" ht="12.75">
      <c r="A17" s="329" t="s">
        <v>498</v>
      </c>
      <c r="B17" s="330"/>
      <c r="C17" s="221">
        <f>C16</f>
        <v>1005.1425000000017</v>
      </c>
    </row>
    <row r="18" spans="1:256" s="222" customFormat="1" ht="12.7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  <c r="IT18" s="217"/>
      <c r="IU18" s="217"/>
      <c r="IV18" s="217"/>
    </row>
    <row r="19" spans="1:256" s="222" customFormat="1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  <c r="IU19" s="217"/>
      <c r="IV19" s="217"/>
    </row>
    <row r="20" ht="12.75">
      <c r="C20" s="223"/>
    </row>
  </sheetData>
  <sheetProtection/>
  <mergeCells count="13">
    <mergeCell ref="A1:C1"/>
    <mergeCell ref="A2:C2"/>
    <mergeCell ref="A3:C3"/>
    <mergeCell ref="A4:C4"/>
    <mergeCell ref="A5:C5"/>
    <mergeCell ref="A6:C6"/>
    <mergeCell ref="A9:C9"/>
    <mergeCell ref="A10:C10"/>
    <mergeCell ref="A11:C11"/>
    <mergeCell ref="A13:A14"/>
    <mergeCell ref="B13:B14"/>
    <mergeCell ref="A17:B17"/>
    <mergeCell ref="C13:C14"/>
  </mergeCells>
  <printOptions/>
  <pageMargins left="0.7" right="0.7" top="0.75" bottom="0.75" header="0.3" footer="0.3"/>
  <pageSetup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8"/>
  <sheetViews>
    <sheetView view="pageBreakPreview" zoomScale="115" zoomScaleNormal="115" zoomScaleSheetLayoutView="115" zoomScalePageLayoutView="0" workbookViewId="0" topLeftCell="A1">
      <selection activeCell="A5" sqref="A5:F5"/>
    </sheetView>
  </sheetViews>
  <sheetFormatPr defaultColWidth="9.140625" defaultRowHeight="12.75"/>
  <cols>
    <col min="1" max="1" width="3.7109375" style="110" customWidth="1"/>
    <col min="2" max="2" width="58.7109375" style="110" customWidth="1"/>
    <col min="3" max="3" width="13.7109375" style="110" customWidth="1"/>
    <col min="4" max="4" width="7.7109375" style="110" customWidth="1"/>
    <col min="5" max="5" width="9.7109375" style="110" customWidth="1"/>
    <col min="6" max="6" width="17.7109375" style="111" customWidth="1"/>
    <col min="7" max="16384" width="9.140625" style="110" customWidth="1"/>
  </cols>
  <sheetData>
    <row r="1" spans="1:6" ht="12.75">
      <c r="A1" s="387" t="s">
        <v>60</v>
      </c>
      <c r="B1" s="388"/>
      <c r="C1" s="388"/>
      <c r="D1" s="388"/>
      <c r="E1" s="388"/>
      <c r="F1" s="388"/>
    </row>
    <row r="2" spans="1:6" ht="12.75">
      <c r="A2" s="387" t="s">
        <v>50</v>
      </c>
      <c r="B2" s="388"/>
      <c r="C2" s="388"/>
      <c r="D2" s="388"/>
      <c r="E2" s="388"/>
      <c r="F2" s="388"/>
    </row>
    <row r="3" spans="1:6" ht="12.75">
      <c r="A3" s="387" t="s">
        <v>51</v>
      </c>
      <c r="B3" s="388"/>
      <c r="C3" s="388"/>
      <c r="D3" s="388"/>
      <c r="E3" s="388"/>
      <c r="F3" s="388"/>
    </row>
    <row r="4" spans="1:6" ht="12.75">
      <c r="A4" s="387" t="s">
        <v>52</v>
      </c>
      <c r="B4" s="388"/>
      <c r="C4" s="388"/>
      <c r="D4" s="388"/>
      <c r="E4" s="388"/>
      <c r="F4" s="388"/>
    </row>
    <row r="5" spans="1:6" ht="12.75">
      <c r="A5" s="389" t="s">
        <v>655</v>
      </c>
      <c r="B5" s="388"/>
      <c r="C5" s="388"/>
      <c r="D5" s="388"/>
      <c r="E5" s="388"/>
      <c r="F5" s="388"/>
    </row>
    <row r="6" spans="1:6" ht="12.75">
      <c r="A6" s="232"/>
      <c r="B6" s="231"/>
      <c r="C6" s="231"/>
      <c r="D6" s="231"/>
      <c r="E6" s="231"/>
      <c r="F6" s="231"/>
    </row>
    <row r="7" spans="1:6" ht="12.75">
      <c r="A7" s="232"/>
      <c r="B7" s="231"/>
      <c r="C7" s="231"/>
      <c r="D7" s="231"/>
      <c r="E7" s="231"/>
      <c r="F7" s="231"/>
    </row>
    <row r="8" spans="1:6" ht="12.75">
      <c r="A8" s="390"/>
      <c r="B8" s="388"/>
      <c r="C8" s="388"/>
      <c r="D8" s="388"/>
      <c r="E8" s="388"/>
      <c r="F8" s="388"/>
    </row>
    <row r="9" spans="1:6" ht="12.75" customHeight="1">
      <c r="A9" s="386" t="s">
        <v>61</v>
      </c>
      <c r="B9" s="386"/>
      <c r="C9" s="386"/>
      <c r="D9" s="386"/>
      <c r="E9" s="386"/>
      <c r="F9" s="386"/>
    </row>
    <row r="10" spans="1:6" ht="14.25">
      <c r="A10" s="386" t="s">
        <v>62</v>
      </c>
      <c r="B10" s="386"/>
      <c r="C10" s="386"/>
      <c r="D10" s="386"/>
      <c r="E10" s="386"/>
      <c r="F10" s="386"/>
    </row>
    <row r="11" spans="1:6" ht="15.75" customHeight="1">
      <c r="A11" s="386" t="s">
        <v>63</v>
      </c>
      <c r="B11" s="386"/>
      <c r="C11" s="386"/>
      <c r="D11" s="386"/>
      <c r="E11" s="386"/>
      <c r="F11" s="386"/>
    </row>
    <row r="12" spans="1:6" ht="15.75" customHeight="1">
      <c r="A12" s="386" t="s">
        <v>64</v>
      </c>
      <c r="B12" s="386"/>
      <c r="C12" s="386"/>
      <c r="D12" s="386"/>
      <c r="E12" s="386"/>
      <c r="F12" s="386"/>
    </row>
    <row r="13" spans="1:6" ht="14.25">
      <c r="A13" s="397" t="s">
        <v>492</v>
      </c>
      <c r="B13" s="397"/>
      <c r="C13" s="397"/>
      <c r="D13" s="397"/>
      <c r="E13" s="397"/>
      <c r="F13" s="397"/>
    </row>
    <row r="14" spans="1:6" ht="14.25">
      <c r="A14" s="233"/>
      <c r="B14" s="233"/>
      <c r="C14" s="233"/>
      <c r="D14" s="233"/>
      <c r="E14" s="233"/>
      <c r="F14" s="233"/>
    </row>
    <row r="15" spans="1:6" s="103" customFormat="1" ht="38.25">
      <c r="A15" s="12" t="s">
        <v>55</v>
      </c>
      <c r="B15" s="14" t="s">
        <v>65</v>
      </c>
      <c r="C15" s="14" t="s">
        <v>66</v>
      </c>
      <c r="D15" s="14" t="s">
        <v>67</v>
      </c>
      <c r="E15" s="14" t="s">
        <v>68</v>
      </c>
      <c r="F15" s="77" t="s">
        <v>53</v>
      </c>
    </row>
    <row r="16" spans="1:6" s="103" customFormat="1" ht="12.75">
      <c r="A16" s="12" t="s">
        <v>56</v>
      </c>
      <c r="B16" s="14">
        <v>2</v>
      </c>
      <c r="C16" s="14">
        <v>3</v>
      </c>
      <c r="D16" s="14">
        <v>4</v>
      </c>
      <c r="E16" s="14">
        <v>5</v>
      </c>
      <c r="F16" s="77">
        <v>6</v>
      </c>
    </row>
    <row r="17" spans="1:6" s="103" customFormat="1" ht="15" customHeight="1">
      <c r="A17" s="112"/>
      <c r="B17" s="391" t="s">
        <v>69</v>
      </c>
      <c r="C17" s="392"/>
      <c r="D17" s="392"/>
      <c r="E17" s="393"/>
      <c r="F17" s="113">
        <f>F18+F24+F30+F78+F97+F127+F133+F151+F157+F237+F248+F267+F277</f>
        <v>63301.665</v>
      </c>
    </row>
    <row r="18" spans="1:6" s="103" customFormat="1" ht="42" customHeight="1">
      <c r="A18" s="114">
        <v>1</v>
      </c>
      <c r="B18" s="321" t="s">
        <v>504</v>
      </c>
      <c r="C18" s="116" t="s">
        <v>509</v>
      </c>
      <c r="D18" s="117"/>
      <c r="E18" s="117"/>
      <c r="F18" s="118">
        <f>F19</f>
        <v>130</v>
      </c>
    </row>
    <row r="19" spans="1:6" s="103" customFormat="1" ht="78" customHeight="1">
      <c r="A19" s="119"/>
      <c r="B19" s="120" t="s">
        <v>505</v>
      </c>
      <c r="C19" s="121" t="s">
        <v>508</v>
      </c>
      <c r="D19" s="122"/>
      <c r="E19" s="122"/>
      <c r="F19" s="123">
        <f>F20</f>
        <v>130</v>
      </c>
    </row>
    <row r="20" spans="1:6" s="103" customFormat="1" ht="65.25" customHeight="1">
      <c r="A20" s="39"/>
      <c r="B20" s="34" t="s">
        <v>506</v>
      </c>
      <c r="C20" s="35" t="s">
        <v>507</v>
      </c>
      <c r="D20" s="36"/>
      <c r="E20" s="36"/>
      <c r="F20" s="124">
        <f>F21</f>
        <v>130</v>
      </c>
    </row>
    <row r="21" spans="1:6" s="103" customFormat="1" ht="25.5" customHeight="1">
      <c r="A21" s="39"/>
      <c r="B21" s="37" t="s">
        <v>76</v>
      </c>
      <c r="C21" s="35" t="s">
        <v>507</v>
      </c>
      <c r="D21" s="36">
        <v>200</v>
      </c>
      <c r="E21" s="36"/>
      <c r="F21" s="124">
        <f>F22</f>
        <v>130</v>
      </c>
    </row>
    <row r="22" spans="1:6" s="103" customFormat="1" ht="25.5" customHeight="1">
      <c r="A22" s="39"/>
      <c r="B22" s="34" t="s">
        <v>77</v>
      </c>
      <c r="C22" s="35" t="s">
        <v>507</v>
      </c>
      <c r="D22" s="35" t="s">
        <v>78</v>
      </c>
      <c r="E22" s="35"/>
      <c r="F22" s="125">
        <f>F23</f>
        <v>130</v>
      </c>
    </row>
    <row r="23" spans="1:6" s="103" customFormat="1" ht="38.25" customHeight="1">
      <c r="A23" s="39"/>
      <c r="B23" s="34" t="s">
        <v>268</v>
      </c>
      <c r="C23" s="35" t="s">
        <v>507</v>
      </c>
      <c r="D23" s="35" t="s">
        <v>78</v>
      </c>
      <c r="E23" s="35" t="s">
        <v>278</v>
      </c>
      <c r="F23" s="125">
        <v>130</v>
      </c>
    </row>
    <row r="24" spans="1:6" ht="42" customHeight="1">
      <c r="A24" s="114">
        <v>2</v>
      </c>
      <c r="B24" s="321" t="s">
        <v>70</v>
      </c>
      <c r="C24" s="116" t="s">
        <v>71</v>
      </c>
      <c r="D24" s="117"/>
      <c r="E24" s="117"/>
      <c r="F24" s="118">
        <f>F25</f>
        <v>350</v>
      </c>
    </row>
    <row r="25" spans="1:6" ht="15" customHeight="1">
      <c r="A25" s="119"/>
      <c r="B25" s="120" t="s">
        <v>72</v>
      </c>
      <c r="C25" s="121" t="s">
        <v>73</v>
      </c>
      <c r="D25" s="122"/>
      <c r="E25" s="122"/>
      <c r="F25" s="123">
        <f>F26</f>
        <v>350</v>
      </c>
    </row>
    <row r="26" spans="1:6" ht="25.5" customHeight="1">
      <c r="A26" s="39"/>
      <c r="B26" s="34" t="s">
        <v>74</v>
      </c>
      <c r="C26" s="35" t="s">
        <v>75</v>
      </c>
      <c r="D26" s="36"/>
      <c r="E26" s="36"/>
      <c r="F26" s="124">
        <f>F27</f>
        <v>350</v>
      </c>
    </row>
    <row r="27" spans="1:6" ht="25.5" customHeight="1">
      <c r="A27" s="39"/>
      <c r="B27" s="37" t="s">
        <v>76</v>
      </c>
      <c r="C27" s="35" t="s">
        <v>75</v>
      </c>
      <c r="D27" s="36">
        <v>200</v>
      </c>
      <c r="E27" s="36"/>
      <c r="F27" s="124">
        <f>F28</f>
        <v>350</v>
      </c>
    </row>
    <row r="28" spans="1:6" ht="25.5" customHeight="1">
      <c r="A28" s="39"/>
      <c r="B28" s="34" t="s">
        <v>77</v>
      </c>
      <c r="C28" s="35" t="s">
        <v>75</v>
      </c>
      <c r="D28" s="35" t="s">
        <v>78</v>
      </c>
      <c r="E28" s="35"/>
      <c r="F28" s="125">
        <f>F29</f>
        <v>350</v>
      </c>
    </row>
    <row r="29" spans="1:6" ht="12.75">
      <c r="A29" s="39"/>
      <c r="B29" s="34" t="s">
        <v>79</v>
      </c>
      <c r="C29" s="35" t="s">
        <v>75</v>
      </c>
      <c r="D29" s="35" t="s">
        <v>78</v>
      </c>
      <c r="E29" s="35" t="s">
        <v>80</v>
      </c>
      <c r="F29" s="125">
        <v>350</v>
      </c>
    </row>
    <row r="30" spans="1:6" ht="42" customHeight="1">
      <c r="A30" s="114">
        <v>3</v>
      </c>
      <c r="B30" s="321" t="s">
        <v>81</v>
      </c>
      <c r="C30" s="116" t="s">
        <v>82</v>
      </c>
      <c r="D30" s="117" t="s">
        <v>83</v>
      </c>
      <c r="E30" s="117"/>
      <c r="F30" s="118">
        <f>F31+F51+F68</f>
        <v>1950</v>
      </c>
    </row>
    <row r="31" spans="1:6" ht="38.25">
      <c r="A31" s="126"/>
      <c r="B31" s="126" t="s">
        <v>84</v>
      </c>
      <c r="C31" s="127" t="s">
        <v>85</v>
      </c>
      <c r="D31" s="128"/>
      <c r="E31" s="128"/>
      <c r="F31" s="129">
        <f>F32+F41+F46</f>
        <v>150</v>
      </c>
    </row>
    <row r="32" spans="1:6" ht="26.25" customHeight="1" hidden="1">
      <c r="A32" s="130"/>
      <c r="B32" s="130" t="s">
        <v>86</v>
      </c>
      <c r="C32" s="121" t="s">
        <v>87</v>
      </c>
      <c r="D32" s="131"/>
      <c r="E32" s="131"/>
      <c r="F32" s="123">
        <f>F33+F37</f>
        <v>0</v>
      </c>
    </row>
    <row r="33" spans="1:6" ht="38.25" hidden="1">
      <c r="A33" s="39"/>
      <c r="B33" s="63" t="s">
        <v>95</v>
      </c>
      <c r="C33" s="35" t="s">
        <v>96</v>
      </c>
      <c r="D33" s="35"/>
      <c r="E33" s="35"/>
      <c r="F33" s="125">
        <f>F34</f>
        <v>0</v>
      </c>
    </row>
    <row r="34" spans="1:6" ht="25.5" hidden="1">
      <c r="A34" s="39"/>
      <c r="B34" s="63" t="s">
        <v>90</v>
      </c>
      <c r="C34" s="35" t="s">
        <v>96</v>
      </c>
      <c r="D34" s="35" t="s">
        <v>97</v>
      </c>
      <c r="E34" s="35"/>
      <c r="F34" s="125">
        <f>F35</f>
        <v>0</v>
      </c>
    </row>
    <row r="35" spans="1:6" ht="12.75" hidden="1">
      <c r="A35" s="39"/>
      <c r="B35" s="63" t="s">
        <v>91</v>
      </c>
      <c r="C35" s="35" t="s">
        <v>96</v>
      </c>
      <c r="D35" s="35" t="s">
        <v>92</v>
      </c>
      <c r="E35" s="35"/>
      <c r="F35" s="125">
        <f>F36</f>
        <v>0</v>
      </c>
    </row>
    <row r="36" spans="1:6" ht="12.75" hidden="1">
      <c r="A36" s="39"/>
      <c r="B36" s="34" t="s">
        <v>93</v>
      </c>
      <c r="C36" s="35" t="s">
        <v>96</v>
      </c>
      <c r="D36" s="35" t="s">
        <v>92</v>
      </c>
      <c r="E36" s="35" t="s">
        <v>94</v>
      </c>
      <c r="F36" s="125">
        <v>0</v>
      </c>
    </row>
    <row r="37" spans="1:6" ht="38.25" hidden="1">
      <c r="A37" s="39"/>
      <c r="B37" s="39" t="s">
        <v>88</v>
      </c>
      <c r="C37" s="35" t="s">
        <v>89</v>
      </c>
      <c r="D37" s="36"/>
      <c r="E37" s="36"/>
      <c r="F37" s="124">
        <f>F38</f>
        <v>0</v>
      </c>
    </row>
    <row r="38" spans="1:6" ht="25.5" hidden="1">
      <c r="A38" s="39"/>
      <c r="B38" s="39" t="s">
        <v>90</v>
      </c>
      <c r="C38" s="35" t="s">
        <v>89</v>
      </c>
      <c r="D38" s="36">
        <v>400</v>
      </c>
      <c r="E38" s="36"/>
      <c r="F38" s="124">
        <f>F39</f>
        <v>0</v>
      </c>
    </row>
    <row r="39" spans="1:6" ht="12.75" hidden="1">
      <c r="A39" s="39"/>
      <c r="B39" s="63" t="s">
        <v>91</v>
      </c>
      <c r="C39" s="35" t="s">
        <v>89</v>
      </c>
      <c r="D39" s="35" t="s">
        <v>92</v>
      </c>
      <c r="E39" s="36"/>
      <c r="F39" s="124">
        <f>F40</f>
        <v>0</v>
      </c>
    </row>
    <row r="40" spans="1:6" ht="12.75" hidden="1">
      <c r="A40" s="39"/>
      <c r="B40" s="34" t="s">
        <v>93</v>
      </c>
      <c r="C40" s="35" t="s">
        <v>89</v>
      </c>
      <c r="D40" s="35" t="s">
        <v>92</v>
      </c>
      <c r="E40" s="35" t="s">
        <v>94</v>
      </c>
      <c r="F40" s="124">
        <v>0</v>
      </c>
    </row>
    <row r="41" spans="1:6" s="245" customFormat="1" ht="25.5">
      <c r="A41" s="242"/>
      <c r="B41" s="130" t="s">
        <v>516</v>
      </c>
      <c r="C41" s="121" t="s">
        <v>517</v>
      </c>
      <c r="D41" s="200"/>
      <c r="E41" s="200"/>
      <c r="F41" s="201">
        <f>F42</f>
        <v>80</v>
      </c>
    </row>
    <row r="42" spans="1:6" ht="25.5" customHeight="1">
      <c r="A42" s="39"/>
      <c r="B42" s="34" t="s">
        <v>518</v>
      </c>
      <c r="C42" s="35" t="s">
        <v>519</v>
      </c>
      <c r="D42" s="35"/>
      <c r="E42" s="35"/>
      <c r="F42" s="125">
        <f>F43</f>
        <v>80</v>
      </c>
    </row>
    <row r="43" spans="1:6" ht="12.75" customHeight="1">
      <c r="A43" s="156"/>
      <c r="B43" s="34" t="s">
        <v>328</v>
      </c>
      <c r="C43" s="35" t="s">
        <v>519</v>
      </c>
      <c r="D43" s="36">
        <v>300</v>
      </c>
      <c r="E43" s="35"/>
      <c r="F43" s="125">
        <f>F44</f>
        <v>80</v>
      </c>
    </row>
    <row r="44" spans="1:6" ht="25.5">
      <c r="A44" s="156"/>
      <c r="B44" s="34" t="s">
        <v>329</v>
      </c>
      <c r="C44" s="35" t="s">
        <v>519</v>
      </c>
      <c r="D44" s="35" t="s">
        <v>330</v>
      </c>
      <c r="E44" s="35"/>
      <c r="F44" s="125">
        <f>F45</f>
        <v>80</v>
      </c>
    </row>
    <row r="45" spans="1:6" ht="12.75" customHeight="1">
      <c r="A45" s="156"/>
      <c r="B45" s="65" t="s">
        <v>170</v>
      </c>
      <c r="C45" s="35" t="s">
        <v>519</v>
      </c>
      <c r="D45" s="35" t="s">
        <v>330</v>
      </c>
      <c r="E45" s="35" t="s">
        <v>343</v>
      </c>
      <c r="F45" s="125">
        <v>80</v>
      </c>
    </row>
    <row r="46" spans="1:6" ht="25.5">
      <c r="A46" s="242"/>
      <c r="B46" s="130" t="s">
        <v>520</v>
      </c>
      <c r="C46" s="121" t="s">
        <v>521</v>
      </c>
      <c r="D46" s="200"/>
      <c r="E46" s="200"/>
      <c r="F46" s="201">
        <f>F47</f>
        <v>70</v>
      </c>
    </row>
    <row r="47" spans="1:6" ht="38.25">
      <c r="A47" s="39"/>
      <c r="B47" s="34" t="s">
        <v>522</v>
      </c>
      <c r="C47" s="35" t="s">
        <v>523</v>
      </c>
      <c r="D47" s="35"/>
      <c r="E47" s="35"/>
      <c r="F47" s="125">
        <f>F48</f>
        <v>70</v>
      </c>
    </row>
    <row r="48" spans="1:6" ht="12.75" customHeight="1">
      <c r="A48" s="156"/>
      <c r="B48" s="34" t="s">
        <v>328</v>
      </c>
      <c r="C48" s="35" t="s">
        <v>523</v>
      </c>
      <c r="D48" s="36">
        <v>300</v>
      </c>
      <c r="E48" s="35"/>
      <c r="F48" s="125">
        <f>F49</f>
        <v>70</v>
      </c>
    </row>
    <row r="49" spans="1:6" ht="25.5">
      <c r="A49" s="156"/>
      <c r="B49" s="34" t="s">
        <v>329</v>
      </c>
      <c r="C49" s="35" t="s">
        <v>523</v>
      </c>
      <c r="D49" s="35" t="s">
        <v>330</v>
      </c>
      <c r="E49" s="35"/>
      <c r="F49" s="125">
        <f>F50</f>
        <v>70</v>
      </c>
    </row>
    <row r="50" spans="1:6" ht="12.75" customHeight="1">
      <c r="A50" s="156"/>
      <c r="B50" s="65" t="s">
        <v>170</v>
      </c>
      <c r="C50" s="35" t="s">
        <v>523</v>
      </c>
      <c r="D50" s="35" t="s">
        <v>330</v>
      </c>
      <c r="E50" s="35" t="s">
        <v>343</v>
      </c>
      <c r="F50" s="125">
        <v>70</v>
      </c>
    </row>
    <row r="51" spans="1:6" ht="38.25">
      <c r="A51" s="126"/>
      <c r="B51" s="126" t="s">
        <v>98</v>
      </c>
      <c r="C51" s="127" t="s">
        <v>99</v>
      </c>
      <c r="D51" s="127"/>
      <c r="E51" s="127"/>
      <c r="F51" s="129">
        <f>F52</f>
        <v>800</v>
      </c>
    </row>
    <row r="52" spans="1:6" ht="25.5">
      <c r="A52" s="130"/>
      <c r="B52" s="130" t="s">
        <v>100</v>
      </c>
      <c r="C52" s="121" t="s">
        <v>101</v>
      </c>
      <c r="D52" s="121"/>
      <c r="E52" s="121"/>
      <c r="F52" s="123">
        <f>F61+F53+F57</f>
        <v>800</v>
      </c>
    </row>
    <row r="53" spans="1:6" ht="25.5" hidden="1">
      <c r="A53" s="163"/>
      <c r="B53" s="39" t="s">
        <v>102</v>
      </c>
      <c r="C53" s="164" t="s">
        <v>363</v>
      </c>
      <c r="D53" s="164"/>
      <c r="E53" s="164"/>
      <c r="F53" s="165">
        <f>F54</f>
        <v>0</v>
      </c>
    </row>
    <row r="54" spans="1:6" ht="25.5" hidden="1">
      <c r="A54" s="163"/>
      <c r="B54" s="91" t="s">
        <v>105</v>
      </c>
      <c r="C54" s="35" t="s">
        <v>363</v>
      </c>
      <c r="D54" s="35" t="s">
        <v>106</v>
      </c>
      <c r="E54" s="35"/>
      <c r="F54" s="124">
        <f>F55</f>
        <v>0</v>
      </c>
    </row>
    <row r="55" spans="1:6" ht="25.5" hidden="1">
      <c r="A55" s="163"/>
      <c r="B55" s="34" t="s">
        <v>107</v>
      </c>
      <c r="C55" s="35" t="s">
        <v>363</v>
      </c>
      <c r="D55" s="35" t="s">
        <v>108</v>
      </c>
      <c r="E55" s="35"/>
      <c r="F55" s="124">
        <f>F56</f>
        <v>0</v>
      </c>
    </row>
    <row r="56" spans="1:6" ht="12.75" hidden="1">
      <c r="A56" s="163"/>
      <c r="B56" s="34" t="s">
        <v>93</v>
      </c>
      <c r="C56" s="35" t="s">
        <v>363</v>
      </c>
      <c r="D56" s="35" t="s">
        <v>108</v>
      </c>
      <c r="E56" s="35" t="s">
        <v>94</v>
      </c>
      <c r="F56" s="124">
        <v>0</v>
      </c>
    </row>
    <row r="57" spans="1:6" ht="25.5" hidden="1">
      <c r="A57" s="163"/>
      <c r="B57" s="39" t="s">
        <v>365</v>
      </c>
      <c r="C57" s="35" t="s">
        <v>364</v>
      </c>
      <c r="D57" s="164"/>
      <c r="E57" s="164"/>
      <c r="F57" s="165">
        <f>F58</f>
        <v>0</v>
      </c>
    </row>
    <row r="58" spans="1:6" ht="25.5" hidden="1">
      <c r="A58" s="163"/>
      <c r="B58" s="59" t="s">
        <v>76</v>
      </c>
      <c r="C58" s="35" t="s">
        <v>364</v>
      </c>
      <c r="D58" s="35" t="s">
        <v>104</v>
      </c>
      <c r="E58" s="35"/>
      <c r="F58" s="124">
        <f>F59</f>
        <v>0</v>
      </c>
    </row>
    <row r="59" spans="1:6" ht="25.5" hidden="1">
      <c r="A59" s="163"/>
      <c r="B59" s="34" t="s">
        <v>77</v>
      </c>
      <c r="C59" s="35" t="s">
        <v>364</v>
      </c>
      <c r="D59" s="35" t="s">
        <v>78</v>
      </c>
      <c r="E59" s="35"/>
      <c r="F59" s="124">
        <f>F60</f>
        <v>0</v>
      </c>
    </row>
    <row r="60" spans="1:6" ht="12.75" hidden="1">
      <c r="A60" s="163"/>
      <c r="B60" s="34" t="s">
        <v>93</v>
      </c>
      <c r="C60" s="35" t="s">
        <v>364</v>
      </c>
      <c r="D60" s="35" t="s">
        <v>78</v>
      </c>
      <c r="E60" s="35" t="s">
        <v>94</v>
      </c>
      <c r="F60" s="124">
        <v>0</v>
      </c>
    </row>
    <row r="61" spans="1:6" ht="25.5">
      <c r="A61" s="39"/>
      <c r="B61" s="39" t="s">
        <v>102</v>
      </c>
      <c r="C61" s="35" t="s">
        <v>103</v>
      </c>
      <c r="D61" s="35"/>
      <c r="E61" s="35"/>
      <c r="F61" s="124">
        <f>F62+F65</f>
        <v>800</v>
      </c>
    </row>
    <row r="62" spans="1:6" ht="25.5">
      <c r="A62" s="39"/>
      <c r="B62" s="59" t="s">
        <v>76</v>
      </c>
      <c r="C62" s="35" t="s">
        <v>103</v>
      </c>
      <c r="D62" s="35" t="s">
        <v>104</v>
      </c>
      <c r="E62" s="35"/>
      <c r="F62" s="124">
        <f>F63</f>
        <v>800</v>
      </c>
    </row>
    <row r="63" spans="1:6" ht="25.5">
      <c r="A63" s="39"/>
      <c r="B63" s="34" t="s">
        <v>77</v>
      </c>
      <c r="C63" s="35" t="s">
        <v>103</v>
      </c>
      <c r="D63" s="35" t="s">
        <v>78</v>
      </c>
      <c r="E63" s="35"/>
      <c r="F63" s="124">
        <f>F64</f>
        <v>800</v>
      </c>
    </row>
    <row r="64" spans="1:6" ht="12.75">
      <c r="A64" s="39"/>
      <c r="B64" s="34" t="s">
        <v>93</v>
      </c>
      <c r="C64" s="35" t="s">
        <v>103</v>
      </c>
      <c r="D64" s="35" t="s">
        <v>78</v>
      </c>
      <c r="E64" s="35" t="s">
        <v>94</v>
      </c>
      <c r="F64" s="124">
        <v>800</v>
      </c>
    </row>
    <row r="65" spans="1:6" ht="25.5" hidden="1">
      <c r="A65" s="39"/>
      <c r="B65" s="91" t="s">
        <v>105</v>
      </c>
      <c r="C65" s="35" t="s">
        <v>103</v>
      </c>
      <c r="D65" s="35" t="s">
        <v>106</v>
      </c>
      <c r="E65" s="35"/>
      <c r="F65" s="124">
        <f aca="true" t="shared" si="0" ref="F65:F72">F66</f>
        <v>0</v>
      </c>
    </row>
    <row r="66" spans="1:6" ht="25.5" hidden="1">
      <c r="A66" s="39"/>
      <c r="B66" s="34" t="s">
        <v>107</v>
      </c>
      <c r="C66" s="35" t="s">
        <v>103</v>
      </c>
      <c r="D66" s="35" t="s">
        <v>108</v>
      </c>
      <c r="E66" s="35"/>
      <c r="F66" s="124">
        <f t="shared" si="0"/>
        <v>0</v>
      </c>
    </row>
    <row r="67" spans="1:6" ht="15" customHeight="1" hidden="1">
      <c r="A67" s="39"/>
      <c r="B67" s="34" t="s">
        <v>93</v>
      </c>
      <c r="C67" s="35" t="s">
        <v>103</v>
      </c>
      <c r="D67" s="35" t="s">
        <v>108</v>
      </c>
      <c r="E67" s="35" t="s">
        <v>94</v>
      </c>
      <c r="F67" s="124">
        <v>0</v>
      </c>
    </row>
    <row r="68" spans="1:6" ht="23.25" customHeight="1" hidden="1">
      <c r="A68" s="126"/>
      <c r="B68" s="126" t="s">
        <v>109</v>
      </c>
      <c r="C68" s="127" t="s">
        <v>110</v>
      </c>
      <c r="D68" s="128" t="s">
        <v>83</v>
      </c>
      <c r="E68" s="128"/>
      <c r="F68" s="129">
        <f t="shared" si="0"/>
        <v>1000</v>
      </c>
    </row>
    <row r="69" spans="1:6" ht="25.5" customHeight="1">
      <c r="A69" s="130"/>
      <c r="B69" s="130" t="s">
        <v>111</v>
      </c>
      <c r="C69" s="121" t="s">
        <v>112</v>
      </c>
      <c r="D69" s="131"/>
      <c r="E69" s="131"/>
      <c r="F69" s="123">
        <f>F70+F74</f>
        <v>1000</v>
      </c>
    </row>
    <row r="70" spans="1:6" ht="25.5" customHeight="1" hidden="1">
      <c r="A70" s="39"/>
      <c r="B70" s="39" t="s">
        <v>113</v>
      </c>
      <c r="C70" s="35" t="s">
        <v>114</v>
      </c>
      <c r="D70" s="36"/>
      <c r="E70" s="36"/>
      <c r="F70" s="125">
        <f t="shared" si="0"/>
        <v>0</v>
      </c>
    </row>
    <row r="71" spans="1:6" ht="24.75" customHeight="1" hidden="1">
      <c r="A71" s="39"/>
      <c r="B71" s="59" t="s">
        <v>90</v>
      </c>
      <c r="C71" s="35" t="s">
        <v>114</v>
      </c>
      <c r="D71" s="36">
        <v>400</v>
      </c>
      <c r="E71" s="36"/>
      <c r="F71" s="125">
        <f t="shared" si="0"/>
        <v>0</v>
      </c>
    </row>
    <row r="72" spans="1:6" ht="14.25" customHeight="1" hidden="1">
      <c r="A72" s="39"/>
      <c r="B72" s="34" t="s">
        <v>91</v>
      </c>
      <c r="C72" s="35" t="s">
        <v>114</v>
      </c>
      <c r="D72" s="35" t="s">
        <v>92</v>
      </c>
      <c r="E72" s="35"/>
      <c r="F72" s="124">
        <f t="shared" si="0"/>
        <v>0</v>
      </c>
    </row>
    <row r="73" spans="1:6" ht="12.75" customHeight="1" hidden="1">
      <c r="A73" s="39"/>
      <c r="B73" s="34" t="s">
        <v>93</v>
      </c>
      <c r="C73" s="35" t="s">
        <v>114</v>
      </c>
      <c r="D73" s="35" t="s">
        <v>92</v>
      </c>
      <c r="E73" s="35" t="s">
        <v>94</v>
      </c>
      <c r="F73" s="125">
        <v>0</v>
      </c>
    </row>
    <row r="74" spans="1:6" ht="25.5" customHeight="1">
      <c r="A74" s="39"/>
      <c r="B74" s="39" t="s">
        <v>115</v>
      </c>
      <c r="C74" s="35" t="s">
        <v>116</v>
      </c>
      <c r="D74" s="36"/>
      <c r="E74" s="36"/>
      <c r="F74" s="125">
        <f>F75</f>
        <v>1000</v>
      </c>
    </row>
    <row r="75" spans="1:6" ht="25.5" customHeight="1">
      <c r="A75" s="39"/>
      <c r="B75" s="59" t="s">
        <v>76</v>
      </c>
      <c r="C75" s="35" t="s">
        <v>116</v>
      </c>
      <c r="D75" s="36">
        <v>200</v>
      </c>
      <c r="E75" s="36"/>
      <c r="F75" s="125">
        <f>F76</f>
        <v>1000</v>
      </c>
    </row>
    <row r="76" spans="1:6" ht="25.5" customHeight="1">
      <c r="A76" s="39"/>
      <c r="B76" s="34" t="s">
        <v>77</v>
      </c>
      <c r="C76" s="35" t="s">
        <v>116</v>
      </c>
      <c r="D76" s="35" t="s">
        <v>78</v>
      </c>
      <c r="E76" s="35"/>
      <c r="F76" s="124">
        <f>F77</f>
        <v>1000</v>
      </c>
    </row>
    <row r="77" spans="1:6" ht="13.5" customHeight="1">
      <c r="A77" s="39"/>
      <c r="B77" s="34" t="s">
        <v>93</v>
      </c>
      <c r="C77" s="35" t="s">
        <v>116</v>
      </c>
      <c r="D77" s="35" t="s">
        <v>78</v>
      </c>
      <c r="E77" s="35" t="s">
        <v>94</v>
      </c>
      <c r="F77" s="125">
        <f>2000-1000</f>
        <v>1000</v>
      </c>
    </row>
    <row r="78" spans="1:6" ht="42" customHeight="1">
      <c r="A78" s="114">
        <v>4</v>
      </c>
      <c r="B78" s="322" t="s">
        <v>150</v>
      </c>
      <c r="C78" s="116" t="s">
        <v>117</v>
      </c>
      <c r="D78" s="133"/>
      <c r="E78" s="133"/>
      <c r="F78" s="118">
        <f>F79</f>
        <v>14116.295</v>
      </c>
    </row>
    <row r="79" spans="1:6" ht="12.75" customHeight="1">
      <c r="A79" s="130"/>
      <c r="B79" s="134" t="s">
        <v>118</v>
      </c>
      <c r="C79" s="121" t="s">
        <v>119</v>
      </c>
      <c r="D79" s="121"/>
      <c r="E79" s="121"/>
      <c r="F79" s="123">
        <f>F80+F93</f>
        <v>14116.295</v>
      </c>
    </row>
    <row r="80" spans="1:6" ht="25.5">
      <c r="A80" s="39"/>
      <c r="B80" s="34" t="s">
        <v>120</v>
      </c>
      <c r="C80" s="35" t="s">
        <v>121</v>
      </c>
      <c r="D80" s="35"/>
      <c r="E80" s="35"/>
      <c r="F80" s="125">
        <f>F81+F84+F87+F91</f>
        <v>12298.795</v>
      </c>
    </row>
    <row r="81" spans="1:6" ht="51">
      <c r="A81" s="39"/>
      <c r="B81" s="74" t="s">
        <v>122</v>
      </c>
      <c r="C81" s="35" t="s">
        <v>121</v>
      </c>
      <c r="D81" s="35" t="s">
        <v>123</v>
      </c>
      <c r="E81" s="35"/>
      <c r="F81" s="125">
        <f>F82</f>
        <v>9313.295</v>
      </c>
    </row>
    <row r="82" spans="1:6" ht="12.75">
      <c r="A82" s="34"/>
      <c r="B82" s="34" t="s">
        <v>124</v>
      </c>
      <c r="C82" s="35" t="s">
        <v>121</v>
      </c>
      <c r="D82" s="36">
        <v>110</v>
      </c>
      <c r="E82" s="36"/>
      <c r="F82" s="124">
        <f>F83</f>
        <v>9313.295</v>
      </c>
    </row>
    <row r="83" spans="1:6" ht="12.75">
      <c r="A83" s="39"/>
      <c r="B83" s="34" t="s">
        <v>125</v>
      </c>
      <c r="C83" s="35" t="s">
        <v>121</v>
      </c>
      <c r="D83" s="36">
        <v>110</v>
      </c>
      <c r="E83" s="35" t="s">
        <v>126</v>
      </c>
      <c r="F83" s="124">
        <v>9313.295</v>
      </c>
    </row>
    <row r="84" spans="1:6" ht="25.5">
      <c r="A84" s="39"/>
      <c r="B84" s="37" t="s">
        <v>76</v>
      </c>
      <c r="C84" s="35" t="s">
        <v>121</v>
      </c>
      <c r="D84" s="36">
        <v>200</v>
      </c>
      <c r="E84" s="35"/>
      <c r="F84" s="124">
        <f>F85</f>
        <v>2960.5</v>
      </c>
    </row>
    <row r="85" spans="1:6" ht="25.5">
      <c r="A85" s="39"/>
      <c r="B85" s="34" t="s">
        <v>77</v>
      </c>
      <c r="C85" s="35" t="s">
        <v>121</v>
      </c>
      <c r="D85" s="35" t="s">
        <v>78</v>
      </c>
      <c r="E85" s="35"/>
      <c r="F85" s="125">
        <f>F86</f>
        <v>2960.5</v>
      </c>
    </row>
    <row r="86" spans="1:6" ht="12.75" customHeight="1">
      <c r="A86" s="39"/>
      <c r="B86" s="34" t="s">
        <v>125</v>
      </c>
      <c r="C86" s="35" t="s">
        <v>121</v>
      </c>
      <c r="D86" s="35" t="s">
        <v>78</v>
      </c>
      <c r="E86" s="35" t="s">
        <v>126</v>
      </c>
      <c r="F86" s="125">
        <f>2860.5+100</f>
        <v>2960.5</v>
      </c>
    </row>
    <row r="87" spans="1:6" ht="26.25" customHeight="1" hidden="1">
      <c r="A87" s="39"/>
      <c r="B87" s="64" t="s">
        <v>90</v>
      </c>
      <c r="C87" s="35" t="s">
        <v>121</v>
      </c>
      <c r="D87" s="35" t="s">
        <v>97</v>
      </c>
      <c r="E87" s="35"/>
      <c r="F87" s="125">
        <f>F88</f>
        <v>0</v>
      </c>
    </row>
    <row r="88" spans="1:6" ht="15" customHeight="1" hidden="1">
      <c r="A88" s="39"/>
      <c r="B88" s="34" t="s">
        <v>91</v>
      </c>
      <c r="C88" s="35" t="s">
        <v>121</v>
      </c>
      <c r="D88" s="35" t="s">
        <v>92</v>
      </c>
      <c r="E88" s="35"/>
      <c r="F88" s="125">
        <f>F89</f>
        <v>0</v>
      </c>
    </row>
    <row r="89" spans="1:6" ht="15" customHeight="1" hidden="1">
      <c r="A89" s="39"/>
      <c r="B89" s="34" t="s">
        <v>125</v>
      </c>
      <c r="C89" s="35" t="s">
        <v>121</v>
      </c>
      <c r="D89" s="35" t="s">
        <v>92</v>
      </c>
      <c r="E89" s="35" t="s">
        <v>126</v>
      </c>
      <c r="F89" s="125">
        <v>0</v>
      </c>
    </row>
    <row r="90" spans="1:6" ht="12.75" customHeight="1">
      <c r="A90" s="39"/>
      <c r="B90" s="34" t="s">
        <v>127</v>
      </c>
      <c r="C90" s="35" t="s">
        <v>121</v>
      </c>
      <c r="D90" s="35" t="s">
        <v>128</v>
      </c>
      <c r="E90" s="35"/>
      <c r="F90" s="125">
        <f aca="true" t="shared" si="1" ref="F90:F95">F91</f>
        <v>25</v>
      </c>
    </row>
    <row r="91" spans="1:6" ht="12.75">
      <c r="A91" s="39"/>
      <c r="B91" s="34" t="s">
        <v>129</v>
      </c>
      <c r="C91" s="35" t="s">
        <v>121</v>
      </c>
      <c r="D91" s="35" t="s">
        <v>130</v>
      </c>
      <c r="E91" s="35"/>
      <c r="F91" s="124">
        <f t="shared" si="1"/>
        <v>25</v>
      </c>
    </row>
    <row r="92" spans="1:6" s="104" customFormat="1" ht="12.75" customHeight="1">
      <c r="A92" s="39"/>
      <c r="B92" s="34" t="s">
        <v>125</v>
      </c>
      <c r="C92" s="35" t="s">
        <v>121</v>
      </c>
      <c r="D92" s="35" t="s">
        <v>130</v>
      </c>
      <c r="E92" s="35" t="s">
        <v>126</v>
      </c>
      <c r="F92" s="125">
        <v>25</v>
      </c>
    </row>
    <row r="93" spans="1:6" s="104" customFormat="1" ht="25.5" customHeight="1">
      <c r="A93" s="39"/>
      <c r="B93" s="75" t="s">
        <v>131</v>
      </c>
      <c r="C93" s="35" t="s">
        <v>132</v>
      </c>
      <c r="D93" s="35"/>
      <c r="E93" s="35"/>
      <c r="F93" s="125">
        <f t="shared" si="1"/>
        <v>1817.5</v>
      </c>
    </row>
    <row r="94" spans="1:6" s="104" customFormat="1" ht="25.5" customHeight="1">
      <c r="A94" s="39"/>
      <c r="B94" s="74" t="s">
        <v>122</v>
      </c>
      <c r="C94" s="35" t="s">
        <v>132</v>
      </c>
      <c r="D94" s="35" t="s">
        <v>123</v>
      </c>
      <c r="E94" s="35"/>
      <c r="F94" s="125">
        <f t="shared" si="1"/>
        <v>1817.5</v>
      </c>
    </row>
    <row r="95" spans="1:6" s="104" customFormat="1" ht="12.75" customHeight="1">
      <c r="A95" s="39"/>
      <c r="B95" s="34" t="s">
        <v>124</v>
      </c>
      <c r="C95" s="35" t="s">
        <v>132</v>
      </c>
      <c r="D95" s="35" t="s">
        <v>133</v>
      </c>
      <c r="E95" s="35"/>
      <c r="F95" s="125">
        <f t="shared" si="1"/>
        <v>1817.5</v>
      </c>
    </row>
    <row r="96" spans="1:6" s="104" customFormat="1" ht="12.75" customHeight="1">
      <c r="A96" s="39"/>
      <c r="B96" s="34" t="s">
        <v>125</v>
      </c>
      <c r="C96" s="35" t="s">
        <v>132</v>
      </c>
      <c r="D96" s="35" t="s">
        <v>133</v>
      </c>
      <c r="E96" s="35" t="s">
        <v>126</v>
      </c>
      <c r="F96" s="125">
        <v>1817.5</v>
      </c>
    </row>
    <row r="97" spans="1:6" s="105" customFormat="1" ht="42" customHeight="1">
      <c r="A97" s="114">
        <v>5</v>
      </c>
      <c r="B97" s="322" t="s">
        <v>151</v>
      </c>
      <c r="C97" s="116" t="s">
        <v>135</v>
      </c>
      <c r="D97" s="135"/>
      <c r="E97" s="135"/>
      <c r="F97" s="118">
        <f>F98+F109</f>
        <v>1050</v>
      </c>
    </row>
    <row r="98" spans="1:6" ht="51">
      <c r="A98" s="126"/>
      <c r="B98" s="136" t="s">
        <v>136</v>
      </c>
      <c r="C98" s="127" t="s">
        <v>137</v>
      </c>
      <c r="D98" s="127"/>
      <c r="E98" s="127"/>
      <c r="F98" s="137">
        <f>F99+F104</f>
        <v>1000</v>
      </c>
    </row>
    <row r="99" spans="1:6" ht="38.25">
      <c r="A99" s="130"/>
      <c r="B99" s="134" t="s">
        <v>138</v>
      </c>
      <c r="C99" s="121" t="s">
        <v>139</v>
      </c>
      <c r="D99" s="121"/>
      <c r="E99" s="121"/>
      <c r="F99" s="138">
        <f>F100</f>
        <v>150</v>
      </c>
    </row>
    <row r="100" spans="1:6" ht="25.5">
      <c r="A100" s="39"/>
      <c r="B100" s="34" t="s">
        <v>140</v>
      </c>
      <c r="C100" s="35" t="s">
        <v>141</v>
      </c>
      <c r="D100" s="35"/>
      <c r="E100" s="35"/>
      <c r="F100" s="125">
        <f>F101</f>
        <v>150</v>
      </c>
    </row>
    <row r="101" spans="1:6" ht="25.5">
      <c r="A101" s="39"/>
      <c r="B101" s="37" t="s">
        <v>76</v>
      </c>
      <c r="C101" s="35" t="s">
        <v>141</v>
      </c>
      <c r="D101" s="35" t="s">
        <v>104</v>
      </c>
      <c r="E101" s="35"/>
      <c r="F101" s="125">
        <f>F102</f>
        <v>150</v>
      </c>
    </row>
    <row r="102" spans="1:6" ht="25.5">
      <c r="A102" s="39"/>
      <c r="B102" s="34" t="s">
        <v>77</v>
      </c>
      <c r="C102" s="35" t="s">
        <v>141</v>
      </c>
      <c r="D102" s="35" t="s">
        <v>78</v>
      </c>
      <c r="E102" s="35"/>
      <c r="F102" s="125">
        <f>F103</f>
        <v>150</v>
      </c>
    </row>
    <row r="103" spans="1:6" ht="25.5">
      <c r="A103" s="39"/>
      <c r="B103" s="34" t="s">
        <v>142</v>
      </c>
      <c r="C103" s="35" t="s">
        <v>141</v>
      </c>
      <c r="D103" s="35" t="s">
        <v>78</v>
      </c>
      <c r="E103" s="35" t="s">
        <v>143</v>
      </c>
      <c r="F103" s="125">
        <v>150</v>
      </c>
    </row>
    <row r="104" spans="1:6" ht="12.75">
      <c r="A104" s="130"/>
      <c r="B104" s="134" t="s">
        <v>144</v>
      </c>
      <c r="C104" s="121" t="s">
        <v>145</v>
      </c>
      <c r="D104" s="121"/>
      <c r="E104" s="121"/>
      <c r="F104" s="138">
        <f>F105</f>
        <v>850</v>
      </c>
    </row>
    <row r="105" spans="1:6" ht="12.75">
      <c r="A105" s="139"/>
      <c r="B105" s="34" t="s">
        <v>146</v>
      </c>
      <c r="C105" s="35" t="s">
        <v>147</v>
      </c>
      <c r="D105" s="140"/>
      <c r="E105" s="140"/>
      <c r="F105" s="125">
        <f>F106</f>
        <v>850</v>
      </c>
    </row>
    <row r="106" spans="1:6" ht="25.5">
      <c r="A106" s="139"/>
      <c r="B106" s="37" t="s">
        <v>76</v>
      </c>
      <c r="C106" s="35" t="s">
        <v>147</v>
      </c>
      <c r="D106" s="140">
        <v>200</v>
      </c>
      <c r="E106" s="140"/>
      <c r="F106" s="125">
        <f>F107</f>
        <v>850</v>
      </c>
    </row>
    <row r="107" spans="1:6" s="105" customFormat="1" ht="25.5" customHeight="1">
      <c r="A107" s="141"/>
      <c r="B107" s="34" t="s">
        <v>77</v>
      </c>
      <c r="C107" s="35" t="s">
        <v>147</v>
      </c>
      <c r="D107" s="35" t="s">
        <v>78</v>
      </c>
      <c r="E107" s="142"/>
      <c r="F107" s="125">
        <f>F108</f>
        <v>850</v>
      </c>
    </row>
    <row r="108" spans="1:6" ht="25.5">
      <c r="A108" s="39"/>
      <c r="B108" s="34" t="s">
        <v>142</v>
      </c>
      <c r="C108" s="35" t="s">
        <v>147</v>
      </c>
      <c r="D108" s="35" t="s">
        <v>78</v>
      </c>
      <c r="E108" s="35" t="s">
        <v>143</v>
      </c>
      <c r="F108" s="125">
        <v>850</v>
      </c>
    </row>
    <row r="109" spans="1:6" ht="51">
      <c r="A109" s="126"/>
      <c r="B109" s="136" t="s">
        <v>148</v>
      </c>
      <c r="C109" s="127" t="s">
        <v>149</v>
      </c>
      <c r="D109" s="127"/>
      <c r="E109" s="127"/>
      <c r="F109" s="137">
        <f>F110+F123</f>
        <v>50</v>
      </c>
    </row>
    <row r="110" spans="1:6" ht="51" hidden="1">
      <c r="A110" s="130"/>
      <c r="B110" s="134" t="s">
        <v>156</v>
      </c>
      <c r="C110" s="121" t="s">
        <v>157</v>
      </c>
      <c r="D110" s="121"/>
      <c r="E110" s="121"/>
      <c r="F110" s="138">
        <f>F111+F115+F119</f>
        <v>0</v>
      </c>
    </row>
    <row r="111" spans="1:6" ht="25.5" hidden="1">
      <c r="A111" s="39"/>
      <c r="B111" s="59" t="s">
        <v>159</v>
      </c>
      <c r="C111" s="35" t="s">
        <v>455</v>
      </c>
      <c r="D111" s="35"/>
      <c r="E111" s="35"/>
      <c r="F111" s="125">
        <f>F112</f>
        <v>0</v>
      </c>
    </row>
    <row r="112" spans="1:6" ht="25.5" hidden="1">
      <c r="A112" s="39"/>
      <c r="B112" s="37" t="s">
        <v>76</v>
      </c>
      <c r="C112" s="35" t="s">
        <v>455</v>
      </c>
      <c r="D112" s="35" t="s">
        <v>104</v>
      </c>
      <c r="E112" s="35"/>
      <c r="F112" s="125">
        <f>F113</f>
        <v>0</v>
      </c>
    </row>
    <row r="113" spans="1:6" ht="25.5" hidden="1">
      <c r="A113" s="39"/>
      <c r="B113" s="34" t="s">
        <v>77</v>
      </c>
      <c r="C113" s="35" t="s">
        <v>455</v>
      </c>
      <c r="D113" s="35" t="s">
        <v>78</v>
      </c>
      <c r="E113" s="35"/>
      <c r="F113" s="125">
        <f>F114</f>
        <v>0</v>
      </c>
    </row>
    <row r="114" spans="1:6" ht="25.5" hidden="1">
      <c r="A114" s="39"/>
      <c r="B114" s="59" t="s">
        <v>159</v>
      </c>
      <c r="C114" s="35" t="s">
        <v>455</v>
      </c>
      <c r="D114" s="35" t="s">
        <v>78</v>
      </c>
      <c r="E114" s="35" t="s">
        <v>160</v>
      </c>
      <c r="F114" s="125">
        <v>0</v>
      </c>
    </row>
    <row r="115" spans="1:6" ht="24.75" customHeight="1" hidden="1">
      <c r="A115" s="39"/>
      <c r="B115" s="59" t="s">
        <v>456</v>
      </c>
      <c r="C115" s="35" t="s">
        <v>161</v>
      </c>
      <c r="D115" s="35"/>
      <c r="E115" s="35"/>
      <c r="F115" s="125">
        <f>F116</f>
        <v>0</v>
      </c>
    </row>
    <row r="116" spans="1:6" ht="24.75" customHeight="1" hidden="1">
      <c r="A116" s="39"/>
      <c r="B116" s="37" t="s">
        <v>76</v>
      </c>
      <c r="C116" s="35" t="s">
        <v>161</v>
      </c>
      <c r="D116" s="35" t="s">
        <v>104</v>
      </c>
      <c r="E116" s="35"/>
      <c r="F116" s="125">
        <f>F117</f>
        <v>0</v>
      </c>
    </row>
    <row r="117" spans="1:6" ht="27" customHeight="1" hidden="1">
      <c r="A117" s="39"/>
      <c r="B117" s="34" t="s">
        <v>77</v>
      </c>
      <c r="C117" s="35" t="s">
        <v>161</v>
      </c>
      <c r="D117" s="35" t="s">
        <v>78</v>
      </c>
      <c r="E117" s="35"/>
      <c r="F117" s="125">
        <f>F118</f>
        <v>0</v>
      </c>
    </row>
    <row r="118" spans="1:6" ht="27" customHeight="1" hidden="1">
      <c r="A118" s="39"/>
      <c r="B118" s="59" t="s">
        <v>159</v>
      </c>
      <c r="C118" s="35" t="s">
        <v>161</v>
      </c>
      <c r="D118" s="35" t="s">
        <v>78</v>
      </c>
      <c r="E118" s="35" t="s">
        <v>160</v>
      </c>
      <c r="F118" s="125">
        <v>0</v>
      </c>
    </row>
    <row r="119" spans="1:6" ht="25.5" hidden="1">
      <c r="A119" s="39"/>
      <c r="B119" s="59" t="s">
        <v>159</v>
      </c>
      <c r="C119" s="35" t="s">
        <v>158</v>
      </c>
      <c r="D119" s="35"/>
      <c r="E119" s="35"/>
      <c r="F119" s="125">
        <f>F120</f>
        <v>0</v>
      </c>
    </row>
    <row r="120" spans="1:6" ht="25.5" hidden="1">
      <c r="A120" s="39"/>
      <c r="B120" s="37" t="s">
        <v>76</v>
      </c>
      <c r="C120" s="35" t="s">
        <v>158</v>
      </c>
      <c r="D120" s="35" t="s">
        <v>104</v>
      </c>
      <c r="E120" s="35"/>
      <c r="F120" s="125">
        <f>F121</f>
        <v>0</v>
      </c>
    </row>
    <row r="121" spans="1:6" ht="25.5" hidden="1">
      <c r="A121" s="39"/>
      <c r="B121" s="34" t="s">
        <v>77</v>
      </c>
      <c r="C121" s="35" t="s">
        <v>158</v>
      </c>
      <c r="D121" s="35" t="s">
        <v>78</v>
      </c>
      <c r="E121" s="35"/>
      <c r="F121" s="125">
        <f>F122</f>
        <v>0</v>
      </c>
    </row>
    <row r="122" spans="1:6" ht="24.75" customHeight="1" hidden="1">
      <c r="A122" s="39"/>
      <c r="B122" s="59" t="s">
        <v>159</v>
      </c>
      <c r="C122" s="35" t="s">
        <v>158</v>
      </c>
      <c r="D122" s="35" t="s">
        <v>78</v>
      </c>
      <c r="E122" s="35" t="s">
        <v>160</v>
      </c>
      <c r="F122" s="125">
        <v>0</v>
      </c>
    </row>
    <row r="123" spans="1:6" ht="38.25">
      <c r="A123" s="130"/>
      <c r="B123" s="143" t="s">
        <v>162</v>
      </c>
      <c r="C123" s="121" t="s">
        <v>163</v>
      </c>
      <c r="D123" s="121"/>
      <c r="E123" s="121"/>
      <c r="F123" s="138">
        <f>F124</f>
        <v>50</v>
      </c>
    </row>
    <row r="124" spans="1:6" ht="25.5">
      <c r="A124" s="39"/>
      <c r="B124" s="37" t="s">
        <v>76</v>
      </c>
      <c r="C124" s="35" t="s">
        <v>163</v>
      </c>
      <c r="D124" s="35" t="s">
        <v>104</v>
      </c>
      <c r="E124" s="35"/>
      <c r="F124" s="125">
        <f>F125</f>
        <v>50</v>
      </c>
    </row>
    <row r="125" spans="1:6" ht="25.5">
      <c r="A125" s="39"/>
      <c r="B125" s="34" t="s">
        <v>77</v>
      </c>
      <c r="C125" s="35" t="s">
        <v>163</v>
      </c>
      <c r="D125" s="35" t="s">
        <v>78</v>
      </c>
      <c r="E125" s="35"/>
      <c r="F125" s="125">
        <f>F126</f>
        <v>50</v>
      </c>
    </row>
    <row r="126" spans="1:6" ht="25.5">
      <c r="A126" s="39"/>
      <c r="B126" s="59" t="s">
        <v>159</v>
      </c>
      <c r="C126" s="35" t="s">
        <v>163</v>
      </c>
      <c r="D126" s="35" t="s">
        <v>78</v>
      </c>
      <c r="E126" s="35" t="s">
        <v>160</v>
      </c>
      <c r="F126" s="125">
        <v>50</v>
      </c>
    </row>
    <row r="127" spans="1:6" ht="42" customHeight="1">
      <c r="A127" s="114">
        <v>6</v>
      </c>
      <c r="B127" s="321" t="s">
        <v>164</v>
      </c>
      <c r="C127" s="116" t="s">
        <v>165</v>
      </c>
      <c r="D127" s="144"/>
      <c r="E127" s="144"/>
      <c r="F127" s="118">
        <f>F128</f>
        <v>300</v>
      </c>
    </row>
    <row r="128" spans="1:6" ht="12" customHeight="1">
      <c r="A128" s="119"/>
      <c r="B128" s="130" t="s">
        <v>166</v>
      </c>
      <c r="C128" s="121" t="s">
        <v>167</v>
      </c>
      <c r="D128" s="131"/>
      <c r="E128" s="131"/>
      <c r="F128" s="138">
        <f>F129</f>
        <v>300</v>
      </c>
    </row>
    <row r="129" spans="1:6" ht="12.75">
      <c r="A129" s="39"/>
      <c r="B129" s="34" t="s">
        <v>168</v>
      </c>
      <c r="C129" s="35" t="s">
        <v>169</v>
      </c>
      <c r="D129" s="36"/>
      <c r="E129" s="36"/>
      <c r="F129" s="125">
        <f>F130</f>
        <v>300</v>
      </c>
    </row>
    <row r="130" spans="1:6" ht="25.5">
      <c r="A130" s="39"/>
      <c r="B130" s="59" t="s">
        <v>76</v>
      </c>
      <c r="C130" s="35" t="s">
        <v>169</v>
      </c>
      <c r="D130" s="36">
        <v>200</v>
      </c>
      <c r="E130" s="36"/>
      <c r="F130" s="125">
        <f>F131</f>
        <v>300</v>
      </c>
    </row>
    <row r="131" spans="1:6" ht="25.5">
      <c r="A131" s="39"/>
      <c r="B131" s="34" t="s">
        <v>77</v>
      </c>
      <c r="C131" s="35" t="s">
        <v>169</v>
      </c>
      <c r="D131" s="35" t="s">
        <v>78</v>
      </c>
      <c r="E131" s="36"/>
      <c r="F131" s="125">
        <f>F132</f>
        <v>300</v>
      </c>
    </row>
    <row r="132" spans="1:6" ht="12.75">
      <c r="A132" s="39"/>
      <c r="B132" s="34" t="s">
        <v>170</v>
      </c>
      <c r="C132" s="35" t="s">
        <v>169</v>
      </c>
      <c r="D132" s="35" t="s">
        <v>78</v>
      </c>
      <c r="E132" s="36">
        <v>1003</v>
      </c>
      <c r="F132" s="125">
        <v>300</v>
      </c>
    </row>
    <row r="133" spans="1:6" ht="42" customHeight="1">
      <c r="A133" s="114">
        <v>7</v>
      </c>
      <c r="B133" s="322" t="s">
        <v>171</v>
      </c>
      <c r="C133" s="116" t="s">
        <v>172</v>
      </c>
      <c r="D133" s="133"/>
      <c r="E133" s="133"/>
      <c r="F133" s="118">
        <f>F134</f>
        <v>12357.9</v>
      </c>
    </row>
    <row r="134" spans="1:6" ht="51" customHeight="1">
      <c r="A134" s="130"/>
      <c r="B134" s="134" t="s">
        <v>173</v>
      </c>
      <c r="C134" s="121" t="s">
        <v>174</v>
      </c>
      <c r="D134" s="121"/>
      <c r="E134" s="121"/>
      <c r="F134" s="138">
        <f>F135+F139+F143+F147</f>
        <v>12357.9</v>
      </c>
    </row>
    <row r="135" spans="1:6" ht="25.5">
      <c r="A135" s="39"/>
      <c r="B135" s="34" t="s">
        <v>175</v>
      </c>
      <c r="C135" s="35" t="s">
        <v>176</v>
      </c>
      <c r="D135" s="36"/>
      <c r="E135" s="36"/>
      <c r="F135" s="125">
        <f>F136</f>
        <v>2350</v>
      </c>
    </row>
    <row r="136" spans="1:6" ht="25.5">
      <c r="A136" s="39"/>
      <c r="B136" s="59" t="s">
        <v>76</v>
      </c>
      <c r="C136" s="35" t="s">
        <v>176</v>
      </c>
      <c r="D136" s="36">
        <v>200</v>
      </c>
      <c r="E136" s="36"/>
      <c r="F136" s="125">
        <f>F137</f>
        <v>2350</v>
      </c>
    </row>
    <row r="137" spans="1:6" s="105" customFormat="1" ht="25.5" customHeight="1">
      <c r="A137" s="145"/>
      <c r="B137" s="34" t="s">
        <v>77</v>
      </c>
      <c r="C137" s="35" t="s">
        <v>176</v>
      </c>
      <c r="D137" s="35" t="s">
        <v>78</v>
      </c>
      <c r="E137" s="142"/>
      <c r="F137" s="125">
        <f>F138</f>
        <v>2350</v>
      </c>
    </row>
    <row r="138" spans="1:6" ht="12.75" customHeight="1">
      <c r="A138" s="39"/>
      <c r="B138" s="34" t="s">
        <v>177</v>
      </c>
      <c r="C138" s="35" t="s">
        <v>176</v>
      </c>
      <c r="D138" s="35" t="s">
        <v>78</v>
      </c>
      <c r="E138" s="35" t="s">
        <v>178</v>
      </c>
      <c r="F138" s="125">
        <f>3350-1000</f>
        <v>2350</v>
      </c>
    </row>
    <row r="139" spans="1:6" s="106" customFormat="1" ht="25.5">
      <c r="A139" s="34"/>
      <c r="B139" s="34" t="s">
        <v>179</v>
      </c>
      <c r="C139" s="35" t="s">
        <v>180</v>
      </c>
      <c r="D139" s="35"/>
      <c r="E139" s="35"/>
      <c r="F139" s="125">
        <f>F140</f>
        <v>3000</v>
      </c>
    </row>
    <row r="140" spans="1:6" s="106" customFormat="1" ht="25.5">
      <c r="A140" s="34"/>
      <c r="B140" s="59" t="s">
        <v>76</v>
      </c>
      <c r="C140" s="35" t="s">
        <v>180</v>
      </c>
      <c r="D140" s="35" t="s">
        <v>104</v>
      </c>
      <c r="E140" s="35"/>
      <c r="F140" s="125">
        <f>F141</f>
        <v>3000</v>
      </c>
    </row>
    <row r="141" spans="1:6" ht="25.5">
      <c r="A141" s="39"/>
      <c r="B141" s="34" t="s">
        <v>77</v>
      </c>
      <c r="C141" s="35" t="s">
        <v>180</v>
      </c>
      <c r="D141" s="35" t="s">
        <v>78</v>
      </c>
      <c r="E141" s="35"/>
      <c r="F141" s="125">
        <f>F142</f>
        <v>3000</v>
      </c>
    </row>
    <row r="142" spans="1:6" ht="12.75">
      <c r="A142" s="39"/>
      <c r="B142" s="34" t="s">
        <v>177</v>
      </c>
      <c r="C142" s="35" t="s">
        <v>180</v>
      </c>
      <c r="D142" s="35" t="s">
        <v>78</v>
      </c>
      <c r="E142" s="35" t="s">
        <v>178</v>
      </c>
      <c r="F142" s="125">
        <f>6000-3000</f>
        <v>3000</v>
      </c>
    </row>
    <row r="143" spans="1:6" ht="38.25">
      <c r="A143" s="39"/>
      <c r="B143" s="34" t="s">
        <v>181</v>
      </c>
      <c r="C143" s="35" t="s">
        <v>182</v>
      </c>
      <c r="D143" s="36"/>
      <c r="E143" s="36"/>
      <c r="F143" s="125">
        <f>F144</f>
        <v>5000</v>
      </c>
    </row>
    <row r="144" spans="1:6" ht="25.5">
      <c r="A144" s="39"/>
      <c r="B144" s="59" t="s">
        <v>76</v>
      </c>
      <c r="C144" s="35" t="s">
        <v>182</v>
      </c>
      <c r="D144" s="36">
        <v>200</v>
      </c>
      <c r="E144" s="36"/>
      <c r="F144" s="125">
        <f>F145</f>
        <v>5000</v>
      </c>
    </row>
    <row r="145" spans="1:6" ht="25.5" customHeight="1">
      <c r="A145" s="39"/>
      <c r="B145" s="34" t="s">
        <v>77</v>
      </c>
      <c r="C145" s="35" t="s">
        <v>182</v>
      </c>
      <c r="D145" s="35" t="s">
        <v>78</v>
      </c>
      <c r="E145" s="142"/>
      <c r="F145" s="125">
        <f>F146</f>
        <v>5000</v>
      </c>
    </row>
    <row r="146" spans="1:6" ht="12.75" customHeight="1">
      <c r="A146" s="39"/>
      <c r="B146" s="34" t="s">
        <v>177</v>
      </c>
      <c r="C146" s="35" t="s">
        <v>182</v>
      </c>
      <c r="D146" s="35" t="s">
        <v>78</v>
      </c>
      <c r="E146" s="35" t="s">
        <v>178</v>
      </c>
      <c r="F146" s="125">
        <v>5000</v>
      </c>
    </row>
    <row r="147" spans="1:6" s="103" customFormat="1" ht="25.5" customHeight="1">
      <c r="A147" s="139"/>
      <c r="B147" s="34" t="s">
        <v>183</v>
      </c>
      <c r="C147" s="35" t="s">
        <v>184</v>
      </c>
      <c r="D147" s="35"/>
      <c r="E147" s="35"/>
      <c r="F147" s="125">
        <f>F148</f>
        <v>2007.9</v>
      </c>
    </row>
    <row r="148" spans="1:6" s="103" customFormat="1" ht="25.5" customHeight="1">
      <c r="A148" s="139"/>
      <c r="B148" s="59" t="s">
        <v>76</v>
      </c>
      <c r="C148" s="35" t="s">
        <v>184</v>
      </c>
      <c r="D148" s="35" t="s">
        <v>104</v>
      </c>
      <c r="E148" s="35"/>
      <c r="F148" s="125">
        <f>F149</f>
        <v>2007.9</v>
      </c>
    </row>
    <row r="149" spans="1:6" s="103" customFormat="1" ht="25.5" customHeight="1">
      <c r="A149" s="139"/>
      <c r="B149" s="34" t="s">
        <v>77</v>
      </c>
      <c r="C149" s="35" t="s">
        <v>184</v>
      </c>
      <c r="D149" s="35" t="s">
        <v>78</v>
      </c>
      <c r="E149" s="35"/>
      <c r="F149" s="125">
        <f>F150</f>
        <v>2007.9</v>
      </c>
    </row>
    <row r="150" spans="1:6" s="103" customFormat="1" ht="12" customHeight="1">
      <c r="A150" s="139"/>
      <c r="B150" s="34" t="s">
        <v>177</v>
      </c>
      <c r="C150" s="35" t="s">
        <v>184</v>
      </c>
      <c r="D150" s="35" t="s">
        <v>78</v>
      </c>
      <c r="E150" s="35" t="s">
        <v>178</v>
      </c>
      <c r="F150" s="125">
        <v>2007.9</v>
      </c>
    </row>
    <row r="151" spans="1:6" ht="52.5" customHeight="1" hidden="1">
      <c r="A151" s="114">
        <v>8</v>
      </c>
      <c r="B151" s="115" t="s">
        <v>152</v>
      </c>
      <c r="C151" s="117" t="s">
        <v>185</v>
      </c>
      <c r="D151" s="144"/>
      <c r="E151" s="144"/>
      <c r="F151" s="118">
        <f>F152</f>
        <v>0</v>
      </c>
    </row>
    <row r="152" spans="1:6" ht="25.5" hidden="1">
      <c r="A152" s="119"/>
      <c r="B152" s="130" t="s">
        <v>186</v>
      </c>
      <c r="C152" s="131" t="s">
        <v>187</v>
      </c>
      <c r="D152" s="131"/>
      <c r="E152" s="131"/>
      <c r="F152" s="123">
        <f>F153</f>
        <v>0</v>
      </c>
    </row>
    <row r="153" spans="1:6" ht="15" hidden="1">
      <c r="A153" s="146"/>
      <c r="B153" s="39" t="s">
        <v>188</v>
      </c>
      <c r="C153" s="36" t="s">
        <v>189</v>
      </c>
      <c r="D153" s="41"/>
      <c r="E153" s="41"/>
      <c r="F153" s="125">
        <f>F154</f>
        <v>0</v>
      </c>
    </row>
    <row r="154" spans="1:6" ht="25.5" hidden="1">
      <c r="A154" s="146"/>
      <c r="B154" s="59" t="s">
        <v>76</v>
      </c>
      <c r="C154" s="36" t="s">
        <v>189</v>
      </c>
      <c r="D154" s="41" t="s">
        <v>104</v>
      </c>
      <c r="E154" s="41"/>
      <c r="F154" s="125">
        <f>F155</f>
        <v>0</v>
      </c>
    </row>
    <row r="155" spans="1:6" ht="25.5" hidden="1">
      <c r="A155" s="39"/>
      <c r="B155" s="34" t="s">
        <v>77</v>
      </c>
      <c r="C155" s="36" t="s">
        <v>189</v>
      </c>
      <c r="D155" s="35" t="s">
        <v>78</v>
      </c>
      <c r="E155" s="40"/>
      <c r="F155" s="125">
        <f>F156</f>
        <v>0</v>
      </c>
    </row>
    <row r="156" spans="1:6" ht="12.75" hidden="1">
      <c r="A156" s="39"/>
      <c r="B156" s="34" t="s">
        <v>190</v>
      </c>
      <c r="C156" s="36" t="s">
        <v>189</v>
      </c>
      <c r="D156" s="35" t="s">
        <v>78</v>
      </c>
      <c r="E156" s="41" t="s">
        <v>191</v>
      </c>
      <c r="F156" s="125">
        <f>1100-1100</f>
        <v>0</v>
      </c>
    </row>
    <row r="157" spans="1:6" ht="69" customHeight="1">
      <c r="A157" s="114">
        <v>8</v>
      </c>
      <c r="B157" s="115" t="s">
        <v>153</v>
      </c>
      <c r="C157" s="117" t="s">
        <v>192</v>
      </c>
      <c r="D157" s="144"/>
      <c r="E157" s="144"/>
      <c r="F157" s="118">
        <f>F158+F188+F217+F223</f>
        <v>15807.47</v>
      </c>
    </row>
    <row r="158" spans="1:6" ht="12.75" customHeight="1">
      <c r="A158" s="147"/>
      <c r="B158" s="126" t="s">
        <v>193</v>
      </c>
      <c r="C158" s="128" t="s">
        <v>194</v>
      </c>
      <c r="D158" s="127"/>
      <c r="E158" s="127"/>
      <c r="F158" s="137">
        <f>F159+F164+F168+F172+F176+F180+F184</f>
        <v>5094.139999999999</v>
      </c>
    </row>
    <row r="159" spans="1:6" ht="12.75" customHeight="1">
      <c r="A159" s="148"/>
      <c r="B159" s="130" t="s">
        <v>195</v>
      </c>
      <c r="C159" s="131" t="s">
        <v>196</v>
      </c>
      <c r="D159" s="121"/>
      <c r="E159" s="121"/>
      <c r="F159" s="138">
        <f>F161</f>
        <v>624</v>
      </c>
    </row>
    <row r="160" spans="1:6" ht="38.25">
      <c r="A160" s="146"/>
      <c r="B160" s="39" t="s">
        <v>197</v>
      </c>
      <c r="C160" s="36" t="s">
        <v>198</v>
      </c>
      <c r="D160" s="35"/>
      <c r="E160" s="35"/>
      <c r="F160" s="125">
        <f>F161</f>
        <v>624</v>
      </c>
    </row>
    <row r="161" spans="1:6" ht="25.5">
      <c r="A161" s="146"/>
      <c r="B161" s="39" t="s">
        <v>90</v>
      </c>
      <c r="C161" s="36" t="s">
        <v>198</v>
      </c>
      <c r="D161" s="35" t="s">
        <v>97</v>
      </c>
      <c r="E161" s="35"/>
      <c r="F161" s="125">
        <f>F162</f>
        <v>624</v>
      </c>
    </row>
    <row r="162" spans="1:6" ht="12.75">
      <c r="A162" s="39"/>
      <c r="B162" s="63" t="s">
        <v>91</v>
      </c>
      <c r="C162" s="36" t="s">
        <v>198</v>
      </c>
      <c r="D162" s="36">
        <v>410</v>
      </c>
      <c r="E162" s="36"/>
      <c r="F162" s="125">
        <f>F163</f>
        <v>624</v>
      </c>
    </row>
    <row r="163" spans="1:6" ht="12.75">
      <c r="A163" s="39"/>
      <c r="B163" s="65" t="s">
        <v>199</v>
      </c>
      <c r="C163" s="36" t="s">
        <v>198</v>
      </c>
      <c r="D163" s="36">
        <v>410</v>
      </c>
      <c r="E163" s="35" t="s">
        <v>200</v>
      </c>
      <c r="F163" s="125">
        <v>624</v>
      </c>
    </row>
    <row r="164" spans="1:6" ht="25.5" hidden="1">
      <c r="A164" s="39"/>
      <c r="B164" s="65" t="s">
        <v>217</v>
      </c>
      <c r="C164" s="36" t="s">
        <v>486</v>
      </c>
      <c r="D164" s="35"/>
      <c r="E164" s="35"/>
      <c r="F164" s="125">
        <f>F165</f>
        <v>0</v>
      </c>
    </row>
    <row r="165" spans="1:6" ht="25.5" hidden="1">
      <c r="A165" s="39"/>
      <c r="B165" s="59" t="s">
        <v>76</v>
      </c>
      <c r="C165" s="36" t="s">
        <v>486</v>
      </c>
      <c r="D165" s="35" t="s">
        <v>104</v>
      </c>
      <c r="E165" s="35"/>
      <c r="F165" s="125">
        <f>F166</f>
        <v>0</v>
      </c>
    </row>
    <row r="166" spans="1:6" ht="25.5" hidden="1">
      <c r="A166" s="39"/>
      <c r="B166" s="34" t="s">
        <v>77</v>
      </c>
      <c r="C166" s="36" t="s">
        <v>486</v>
      </c>
      <c r="D166" s="35" t="s">
        <v>78</v>
      </c>
      <c r="E166" s="35"/>
      <c r="F166" s="125">
        <f>F167</f>
        <v>0</v>
      </c>
    </row>
    <row r="167" spans="1:6" ht="12.75" hidden="1">
      <c r="A167" s="39"/>
      <c r="B167" s="65" t="s">
        <v>199</v>
      </c>
      <c r="C167" s="36" t="s">
        <v>486</v>
      </c>
      <c r="D167" s="35" t="s">
        <v>78</v>
      </c>
      <c r="E167" s="35" t="s">
        <v>200</v>
      </c>
      <c r="F167" s="125">
        <f>750-750</f>
        <v>0</v>
      </c>
    </row>
    <row r="168" spans="1:6" ht="12.75" customHeight="1">
      <c r="A168" s="39"/>
      <c r="B168" s="39" t="s">
        <v>203</v>
      </c>
      <c r="C168" s="36" t="s">
        <v>204</v>
      </c>
      <c r="D168" s="35"/>
      <c r="E168" s="35"/>
      <c r="F168" s="125">
        <f>F169</f>
        <v>2000</v>
      </c>
    </row>
    <row r="169" spans="1:6" ht="25.5">
      <c r="A169" s="39"/>
      <c r="B169" s="59" t="s">
        <v>76</v>
      </c>
      <c r="C169" s="36" t="s">
        <v>204</v>
      </c>
      <c r="D169" s="35" t="s">
        <v>104</v>
      </c>
      <c r="E169" s="35"/>
      <c r="F169" s="125">
        <f>F170</f>
        <v>2000</v>
      </c>
    </row>
    <row r="170" spans="1:6" ht="25.5" customHeight="1">
      <c r="A170" s="39"/>
      <c r="B170" s="34" t="s">
        <v>77</v>
      </c>
      <c r="C170" s="36" t="s">
        <v>204</v>
      </c>
      <c r="D170" s="35" t="s">
        <v>78</v>
      </c>
      <c r="E170" s="35"/>
      <c r="F170" s="125">
        <f>F171</f>
        <v>2000</v>
      </c>
    </row>
    <row r="171" spans="1:6" ht="12.75">
      <c r="A171" s="39"/>
      <c r="B171" s="65" t="s">
        <v>199</v>
      </c>
      <c r="C171" s="36" t="s">
        <v>204</v>
      </c>
      <c r="D171" s="35" t="s">
        <v>78</v>
      </c>
      <c r="E171" s="35" t="s">
        <v>200</v>
      </c>
      <c r="F171" s="125">
        <f>3000-1000</f>
        <v>2000</v>
      </c>
    </row>
    <row r="172" spans="1:6" ht="25.5" hidden="1">
      <c r="A172" s="39"/>
      <c r="B172" s="39" t="s">
        <v>451</v>
      </c>
      <c r="C172" s="36" t="s">
        <v>484</v>
      </c>
      <c r="D172" s="35"/>
      <c r="E172" s="35"/>
      <c r="F172" s="125">
        <f>F173</f>
        <v>0</v>
      </c>
    </row>
    <row r="173" spans="1:6" ht="12.75" hidden="1">
      <c r="A173" s="39"/>
      <c r="B173" s="65" t="s">
        <v>127</v>
      </c>
      <c r="C173" s="36" t="s">
        <v>484</v>
      </c>
      <c r="D173" s="35" t="s">
        <v>128</v>
      </c>
      <c r="E173" s="35"/>
      <c r="F173" s="125">
        <f>F174</f>
        <v>0</v>
      </c>
    </row>
    <row r="174" spans="1:6" ht="38.25" hidden="1">
      <c r="A174" s="39"/>
      <c r="B174" s="65" t="s">
        <v>202</v>
      </c>
      <c r="C174" s="36" t="s">
        <v>484</v>
      </c>
      <c r="D174" s="35" t="s">
        <v>26</v>
      </c>
      <c r="E174" s="35"/>
      <c r="F174" s="125">
        <f>F175</f>
        <v>0</v>
      </c>
    </row>
    <row r="175" spans="1:6" ht="12.75" hidden="1">
      <c r="A175" s="39"/>
      <c r="B175" s="65" t="s">
        <v>199</v>
      </c>
      <c r="C175" s="36" t="s">
        <v>484</v>
      </c>
      <c r="D175" s="35" t="s">
        <v>26</v>
      </c>
      <c r="E175" s="35" t="s">
        <v>200</v>
      </c>
      <c r="F175" s="125">
        <v>0</v>
      </c>
    </row>
    <row r="176" spans="1:6" ht="38.25" hidden="1">
      <c r="A176" s="39"/>
      <c r="B176" s="39" t="s">
        <v>197</v>
      </c>
      <c r="C176" s="36" t="s">
        <v>485</v>
      </c>
      <c r="D176" s="35"/>
      <c r="E176" s="35"/>
      <c r="F176" s="125">
        <f>F177</f>
        <v>0</v>
      </c>
    </row>
    <row r="177" spans="1:6" ht="25.5" hidden="1">
      <c r="A177" s="39"/>
      <c r="B177" s="39" t="s">
        <v>90</v>
      </c>
      <c r="C177" s="36" t="s">
        <v>485</v>
      </c>
      <c r="D177" s="36">
        <v>400</v>
      </c>
      <c r="E177" s="35"/>
      <c r="F177" s="125">
        <f>F178</f>
        <v>0</v>
      </c>
    </row>
    <row r="178" spans="1:6" ht="12.75" hidden="1">
      <c r="A178" s="39"/>
      <c r="B178" s="63" t="s">
        <v>91</v>
      </c>
      <c r="C178" s="36" t="s">
        <v>485</v>
      </c>
      <c r="D178" s="36">
        <v>410</v>
      </c>
      <c r="E178" s="35"/>
      <c r="F178" s="125">
        <f>F179</f>
        <v>0</v>
      </c>
    </row>
    <row r="179" spans="1:6" ht="12.75" customHeight="1" hidden="1">
      <c r="A179" s="39"/>
      <c r="B179" s="65" t="s">
        <v>199</v>
      </c>
      <c r="C179" s="36" t="s">
        <v>485</v>
      </c>
      <c r="D179" s="36">
        <v>410</v>
      </c>
      <c r="E179" s="35" t="s">
        <v>200</v>
      </c>
      <c r="F179" s="125">
        <f>7093-7093</f>
        <v>0</v>
      </c>
    </row>
    <row r="180" spans="1:6" ht="25.5" customHeight="1" hidden="1">
      <c r="A180" s="39"/>
      <c r="B180" s="65" t="s">
        <v>451</v>
      </c>
      <c r="C180" s="36" t="s">
        <v>450</v>
      </c>
      <c r="D180" s="36"/>
      <c r="E180" s="35"/>
      <c r="F180" s="125">
        <f>F181</f>
        <v>0</v>
      </c>
    </row>
    <row r="181" spans="1:6" ht="15" customHeight="1" hidden="1">
      <c r="A181" s="39"/>
      <c r="B181" s="65" t="s">
        <v>127</v>
      </c>
      <c r="C181" s="36" t="s">
        <v>450</v>
      </c>
      <c r="D181" s="36">
        <v>800</v>
      </c>
      <c r="E181" s="35"/>
      <c r="F181" s="125">
        <f>F182</f>
        <v>0</v>
      </c>
    </row>
    <row r="182" spans="1:6" ht="39.75" customHeight="1" hidden="1">
      <c r="A182" s="39"/>
      <c r="B182" s="65" t="s">
        <v>202</v>
      </c>
      <c r="C182" s="36" t="s">
        <v>450</v>
      </c>
      <c r="D182" s="36">
        <v>810</v>
      </c>
      <c r="E182" s="35"/>
      <c r="F182" s="125">
        <f>F183</f>
        <v>0</v>
      </c>
    </row>
    <row r="183" spans="1:6" ht="15" customHeight="1" hidden="1">
      <c r="A183" s="39"/>
      <c r="B183" s="65" t="s">
        <v>199</v>
      </c>
      <c r="C183" s="36" t="s">
        <v>450</v>
      </c>
      <c r="D183" s="36">
        <v>810</v>
      </c>
      <c r="E183" s="35" t="s">
        <v>200</v>
      </c>
      <c r="F183" s="125">
        <v>0</v>
      </c>
    </row>
    <row r="184" spans="1:6" ht="25.5" customHeight="1">
      <c r="A184" s="39"/>
      <c r="B184" s="39" t="s">
        <v>197</v>
      </c>
      <c r="C184" s="36" t="s">
        <v>201</v>
      </c>
      <c r="D184" s="36"/>
      <c r="E184" s="35"/>
      <c r="F184" s="125">
        <f>F186+F182</f>
        <v>2470.14</v>
      </c>
    </row>
    <row r="185" spans="1:6" ht="25.5" customHeight="1">
      <c r="A185" s="39"/>
      <c r="B185" s="39" t="s">
        <v>90</v>
      </c>
      <c r="C185" s="36" t="s">
        <v>201</v>
      </c>
      <c r="D185" s="36">
        <v>400</v>
      </c>
      <c r="E185" s="35"/>
      <c r="F185" s="125">
        <f>F186</f>
        <v>2470.14</v>
      </c>
    </row>
    <row r="186" spans="1:6" ht="12.75" customHeight="1">
      <c r="A186" s="39"/>
      <c r="B186" s="63" t="s">
        <v>91</v>
      </c>
      <c r="C186" s="36" t="s">
        <v>201</v>
      </c>
      <c r="D186" s="36">
        <v>410</v>
      </c>
      <c r="E186" s="36"/>
      <c r="F186" s="125">
        <f>F187</f>
        <v>2470.14</v>
      </c>
    </row>
    <row r="187" spans="1:6" ht="12.75" customHeight="1">
      <c r="A187" s="39"/>
      <c r="B187" s="65" t="s">
        <v>199</v>
      </c>
      <c r="C187" s="36" t="s">
        <v>201</v>
      </c>
      <c r="D187" s="36">
        <v>410</v>
      </c>
      <c r="E187" s="35" t="s">
        <v>200</v>
      </c>
      <c r="F187" s="125">
        <v>2470.14</v>
      </c>
    </row>
    <row r="188" spans="1:6" ht="25.5">
      <c r="A188" s="126"/>
      <c r="B188" s="126" t="s">
        <v>205</v>
      </c>
      <c r="C188" s="128" t="s">
        <v>206</v>
      </c>
      <c r="D188" s="128"/>
      <c r="E188" s="128"/>
      <c r="F188" s="137">
        <f>F189</f>
        <v>413.33000000000004</v>
      </c>
    </row>
    <row r="189" spans="1:6" ht="12.75">
      <c r="A189" s="130"/>
      <c r="B189" s="130" t="s">
        <v>207</v>
      </c>
      <c r="C189" s="131" t="s">
        <v>208</v>
      </c>
      <c r="D189" s="131"/>
      <c r="E189" s="131"/>
      <c r="F189" s="138">
        <f>F190+F197+F201+F205+F209+F213</f>
        <v>413.33000000000004</v>
      </c>
    </row>
    <row r="190" spans="1:6" ht="25.5" hidden="1">
      <c r="A190" s="39"/>
      <c r="B190" s="34" t="s">
        <v>209</v>
      </c>
      <c r="C190" s="36" t="s">
        <v>210</v>
      </c>
      <c r="D190" s="35"/>
      <c r="E190" s="35"/>
      <c r="F190" s="125">
        <f>F191+F194</f>
        <v>0</v>
      </c>
    </row>
    <row r="191" spans="1:6" ht="25.5" hidden="1">
      <c r="A191" s="39"/>
      <c r="B191" s="59" t="s">
        <v>76</v>
      </c>
      <c r="C191" s="36" t="s">
        <v>210</v>
      </c>
      <c r="D191" s="35" t="s">
        <v>104</v>
      </c>
      <c r="E191" s="35"/>
      <c r="F191" s="125">
        <f>F192</f>
        <v>0</v>
      </c>
    </row>
    <row r="192" spans="1:6" ht="25.5" hidden="1">
      <c r="A192" s="39"/>
      <c r="B192" s="34" t="s">
        <v>77</v>
      </c>
      <c r="C192" s="36" t="s">
        <v>210</v>
      </c>
      <c r="D192" s="35" t="s">
        <v>78</v>
      </c>
      <c r="E192" s="35"/>
      <c r="F192" s="125">
        <f>F193</f>
        <v>0</v>
      </c>
    </row>
    <row r="193" spans="1:6" ht="12.75" hidden="1">
      <c r="A193" s="39"/>
      <c r="B193" s="65" t="s">
        <v>199</v>
      </c>
      <c r="C193" s="36" t="s">
        <v>210</v>
      </c>
      <c r="D193" s="35" t="s">
        <v>78</v>
      </c>
      <c r="E193" s="35" t="s">
        <v>200</v>
      </c>
      <c r="F193" s="125">
        <f>500-500</f>
        <v>0</v>
      </c>
    </row>
    <row r="194" spans="1:6" ht="25.5" hidden="1">
      <c r="A194" s="39"/>
      <c r="B194" s="65" t="s">
        <v>90</v>
      </c>
      <c r="C194" s="36" t="s">
        <v>210</v>
      </c>
      <c r="D194" s="35" t="s">
        <v>97</v>
      </c>
      <c r="E194" s="35"/>
      <c r="F194" s="125">
        <f>F195</f>
        <v>0</v>
      </c>
    </row>
    <row r="195" spans="1:6" ht="12.75" hidden="1">
      <c r="A195" s="39"/>
      <c r="B195" s="65" t="s">
        <v>91</v>
      </c>
      <c r="C195" s="36" t="s">
        <v>210</v>
      </c>
      <c r="D195" s="35" t="s">
        <v>92</v>
      </c>
      <c r="E195" s="35"/>
      <c r="F195" s="125">
        <f>F196</f>
        <v>0</v>
      </c>
    </row>
    <row r="196" spans="1:6" ht="12.75" hidden="1">
      <c r="A196" s="39"/>
      <c r="B196" s="65" t="s">
        <v>199</v>
      </c>
      <c r="C196" s="36" t="s">
        <v>210</v>
      </c>
      <c r="D196" s="35" t="s">
        <v>92</v>
      </c>
      <c r="E196" s="35" t="s">
        <v>200</v>
      </c>
      <c r="F196" s="125">
        <v>0</v>
      </c>
    </row>
    <row r="197" spans="1:6" ht="25.5">
      <c r="A197" s="39"/>
      <c r="B197" s="34" t="s">
        <v>211</v>
      </c>
      <c r="C197" s="36" t="s">
        <v>212</v>
      </c>
      <c r="D197" s="35"/>
      <c r="E197" s="35"/>
      <c r="F197" s="125">
        <f>F199</f>
        <v>200</v>
      </c>
    </row>
    <row r="198" spans="1:6" ht="25.5">
      <c r="A198" s="39"/>
      <c r="B198" s="59" t="s">
        <v>76</v>
      </c>
      <c r="C198" s="36" t="s">
        <v>212</v>
      </c>
      <c r="D198" s="35" t="s">
        <v>104</v>
      </c>
      <c r="E198" s="35"/>
      <c r="F198" s="125">
        <f>F199</f>
        <v>200</v>
      </c>
    </row>
    <row r="199" spans="1:6" ht="25.5">
      <c r="A199" s="39"/>
      <c r="B199" s="34" t="s">
        <v>77</v>
      </c>
      <c r="C199" s="36" t="s">
        <v>212</v>
      </c>
      <c r="D199" s="35" t="s">
        <v>78</v>
      </c>
      <c r="E199" s="35"/>
      <c r="F199" s="125">
        <f>F200</f>
        <v>200</v>
      </c>
    </row>
    <row r="200" spans="1:6" ht="12.75">
      <c r="A200" s="39"/>
      <c r="B200" s="65" t="s">
        <v>199</v>
      </c>
      <c r="C200" s="36" t="s">
        <v>212</v>
      </c>
      <c r="D200" s="35" t="s">
        <v>78</v>
      </c>
      <c r="E200" s="35" t="s">
        <v>200</v>
      </c>
      <c r="F200" s="125">
        <f>1000-500-300</f>
        <v>200</v>
      </c>
    </row>
    <row r="201" spans="1:6" ht="25.5" customHeight="1" hidden="1">
      <c r="A201" s="39"/>
      <c r="B201" s="34" t="s">
        <v>503</v>
      </c>
      <c r="C201" s="36" t="s">
        <v>502</v>
      </c>
      <c r="D201" s="35"/>
      <c r="E201" s="35"/>
      <c r="F201" s="125">
        <f>F202</f>
        <v>0</v>
      </c>
    </row>
    <row r="202" spans="1:6" ht="25.5" hidden="1">
      <c r="A202" s="39"/>
      <c r="B202" s="65" t="s">
        <v>90</v>
      </c>
      <c r="C202" s="36" t="s">
        <v>502</v>
      </c>
      <c r="D202" s="35" t="s">
        <v>97</v>
      </c>
      <c r="E202" s="35"/>
      <c r="F202" s="125">
        <f>F203</f>
        <v>0</v>
      </c>
    </row>
    <row r="203" spans="1:6" ht="12.75" hidden="1">
      <c r="A203" s="39"/>
      <c r="B203" s="65" t="s">
        <v>91</v>
      </c>
      <c r="C203" s="36" t="s">
        <v>502</v>
      </c>
      <c r="D203" s="35" t="s">
        <v>92</v>
      </c>
      <c r="E203" s="35"/>
      <c r="F203" s="125">
        <f>F204</f>
        <v>0</v>
      </c>
    </row>
    <row r="204" spans="1:6" ht="12.75" hidden="1">
      <c r="A204" s="39"/>
      <c r="B204" s="65" t="s">
        <v>199</v>
      </c>
      <c r="C204" s="36" t="s">
        <v>502</v>
      </c>
      <c r="D204" s="35" t="s">
        <v>92</v>
      </c>
      <c r="E204" s="35" t="s">
        <v>200</v>
      </c>
      <c r="F204" s="125">
        <f>7110.88-7110.88</f>
        <v>0</v>
      </c>
    </row>
    <row r="205" spans="1:6" ht="38.25" hidden="1">
      <c r="A205" s="39"/>
      <c r="B205" s="34" t="s">
        <v>454</v>
      </c>
      <c r="C205" s="36" t="s">
        <v>458</v>
      </c>
      <c r="D205" s="35"/>
      <c r="E205" s="35"/>
      <c r="F205" s="125">
        <f>F206</f>
        <v>0</v>
      </c>
    </row>
    <row r="206" spans="1:6" ht="25.5" hidden="1">
      <c r="A206" s="39"/>
      <c r="B206" s="59" t="s">
        <v>76</v>
      </c>
      <c r="C206" s="36" t="s">
        <v>458</v>
      </c>
      <c r="D206" s="35" t="s">
        <v>104</v>
      </c>
      <c r="E206" s="35"/>
      <c r="F206" s="125">
        <f>F207</f>
        <v>0</v>
      </c>
    </row>
    <row r="207" spans="1:6" ht="25.5" hidden="1">
      <c r="A207" s="39"/>
      <c r="B207" s="34" t="s">
        <v>77</v>
      </c>
      <c r="C207" s="36" t="s">
        <v>458</v>
      </c>
      <c r="D207" s="35" t="s">
        <v>78</v>
      </c>
      <c r="E207" s="35"/>
      <c r="F207" s="125">
        <f>F208</f>
        <v>0</v>
      </c>
    </row>
    <row r="208" spans="1:6" s="107" customFormat="1" ht="14.25" hidden="1">
      <c r="A208" s="39"/>
      <c r="B208" s="65" t="s">
        <v>199</v>
      </c>
      <c r="C208" s="36" t="s">
        <v>458</v>
      </c>
      <c r="D208" s="35" t="s">
        <v>78</v>
      </c>
      <c r="E208" s="35" t="s">
        <v>200</v>
      </c>
      <c r="F208" s="125">
        <v>0</v>
      </c>
    </row>
    <row r="209" spans="1:6" s="107" customFormat="1" ht="25.5">
      <c r="A209" s="39"/>
      <c r="B209" s="34" t="s">
        <v>209</v>
      </c>
      <c r="C209" s="36" t="s">
        <v>452</v>
      </c>
      <c r="D209" s="35"/>
      <c r="E209" s="35"/>
      <c r="F209" s="125">
        <f>F210</f>
        <v>213.33</v>
      </c>
    </row>
    <row r="210" spans="1:6" s="107" customFormat="1" ht="25.5">
      <c r="A210" s="39"/>
      <c r="B210" s="65" t="s">
        <v>90</v>
      </c>
      <c r="C210" s="36" t="s">
        <v>452</v>
      </c>
      <c r="D210" s="35" t="s">
        <v>97</v>
      </c>
      <c r="E210" s="35"/>
      <c r="F210" s="125">
        <f>F211</f>
        <v>213.33</v>
      </c>
    </row>
    <row r="211" spans="1:6" s="107" customFormat="1" ht="12.75" customHeight="1">
      <c r="A211" s="39"/>
      <c r="B211" s="65" t="s">
        <v>91</v>
      </c>
      <c r="C211" s="36" t="s">
        <v>452</v>
      </c>
      <c r="D211" s="35" t="s">
        <v>92</v>
      </c>
      <c r="E211" s="35"/>
      <c r="F211" s="125">
        <f>F212</f>
        <v>213.33</v>
      </c>
    </row>
    <row r="212" spans="1:6" s="107" customFormat="1" ht="12.75" customHeight="1">
      <c r="A212" s="39"/>
      <c r="B212" s="65" t="s">
        <v>199</v>
      </c>
      <c r="C212" s="36" t="s">
        <v>452</v>
      </c>
      <c r="D212" s="35" t="s">
        <v>92</v>
      </c>
      <c r="E212" s="35" t="s">
        <v>200</v>
      </c>
      <c r="F212" s="125">
        <v>213.33</v>
      </c>
    </row>
    <row r="213" spans="1:6" s="107" customFormat="1" ht="26.25" customHeight="1" hidden="1">
      <c r="A213" s="39"/>
      <c r="B213" s="34" t="s">
        <v>454</v>
      </c>
      <c r="C213" s="36" t="s">
        <v>453</v>
      </c>
      <c r="D213" s="35"/>
      <c r="E213" s="35"/>
      <c r="F213" s="125">
        <f>F214</f>
        <v>0</v>
      </c>
    </row>
    <row r="214" spans="1:6" s="107" customFormat="1" ht="25.5" hidden="1">
      <c r="A214" s="39"/>
      <c r="B214" s="59" t="s">
        <v>76</v>
      </c>
      <c r="C214" s="36" t="s">
        <v>453</v>
      </c>
      <c r="D214" s="35" t="s">
        <v>104</v>
      </c>
      <c r="E214" s="35"/>
      <c r="F214" s="125">
        <f>F215</f>
        <v>0</v>
      </c>
    </row>
    <row r="215" spans="1:6" s="107" customFormat="1" ht="25.5" hidden="1">
      <c r="A215" s="39"/>
      <c r="B215" s="34" t="s">
        <v>77</v>
      </c>
      <c r="C215" s="36" t="s">
        <v>453</v>
      </c>
      <c r="D215" s="35" t="s">
        <v>78</v>
      </c>
      <c r="E215" s="35"/>
      <c r="F215" s="125">
        <f>F216</f>
        <v>0</v>
      </c>
    </row>
    <row r="216" spans="1:6" s="107" customFormat="1" ht="14.25" hidden="1">
      <c r="A216" s="39"/>
      <c r="B216" s="65" t="s">
        <v>199</v>
      </c>
      <c r="C216" s="36" t="s">
        <v>453</v>
      </c>
      <c r="D216" s="35" t="s">
        <v>78</v>
      </c>
      <c r="E216" s="35" t="s">
        <v>200</v>
      </c>
      <c r="F216" s="125">
        <v>0</v>
      </c>
    </row>
    <row r="217" spans="1:6" s="107" customFormat="1" ht="12.75" customHeight="1">
      <c r="A217" s="237"/>
      <c r="B217" s="238" t="s">
        <v>510</v>
      </c>
      <c r="C217" s="239" t="s">
        <v>515</v>
      </c>
      <c r="D217" s="240"/>
      <c r="E217" s="240"/>
      <c r="F217" s="241">
        <f>F218</f>
        <v>200</v>
      </c>
    </row>
    <row r="218" spans="1:6" s="107" customFormat="1" ht="12.75" customHeight="1">
      <c r="A218" s="242"/>
      <c r="B218" s="243" t="s">
        <v>511</v>
      </c>
      <c r="C218" s="244" t="s">
        <v>514</v>
      </c>
      <c r="D218" s="200"/>
      <c r="E218" s="200"/>
      <c r="F218" s="201">
        <f>F219</f>
        <v>200</v>
      </c>
    </row>
    <row r="219" spans="1:6" s="107" customFormat="1" ht="25.5">
      <c r="A219" s="39"/>
      <c r="B219" s="34" t="s">
        <v>512</v>
      </c>
      <c r="C219" s="36" t="s">
        <v>513</v>
      </c>
      <c r="D219" s="35"/>
      <c r="E219" s="35"/>
      <c r="F219" s="125">
        <f>F220</f>
        <v>200</v>
      </c>
    </row>
    <row r="220" spans="1:6" s="107" customFormat="1" ht="25.5">
      <c r="A220" s="39"/>
      <c r="B220" s="59" t="s">
        <v>76</v>
      </c>
      <c r="C220" s="36" t="s">
        <v>513</v>
      </c>
      <c r="D220" s="35" t="s">
        <v>104</v>
      </c>
      <c r="E220" s="35"/>
      <c r="F220" s="125">
        <f>F221</f>
        <v>200</v>
      </c>
    </row>
    <row r="221" spans="1:6" s="107" customFormat="1" ht="25.5">
      <c r="A221" s="39"/>
      <c r="B221" s="34" t="s">
        <v>77</v>
      </c>
      <c r="C221" s="36" t="s">
        <v>513</v>
      </c>
      <c r="D221" s="35" t="s">
        <v>78</v>
      </c>
      <c r="E221" s="35"/>
      <c r="F221" s="125">
        <f>F222</f>
        <v>200</v>
      </c>
    </row>
    <row r="222" spans="1:6" s="107" customFormat="1" ht="12.75" customHeight="1">
      <c r="A222" s="39"/>
      <c r="B222" s="65" t="s">
        <v>199</v>
      </c>
      <c r="C222" s="36" t="s">
        <v>513</v>
      </c>
      <c r="D222" s="35" t="s">
        <v>78</v>
      </c>
      <c r="E222" s="35" t="s">
        <v>200</v>
      </c>
      <c r="F222" s="125">
        <f>1300-500-300-300</f>
        <v>200</v>
      </c>
    </row>
    <row r="223" spans="1:6" s="108" customFormat="1" ht="25.5" customHeight="1">
      <c r="A223" s="126"/>
      <c r="B223" s="126" t="s">
        <v>213</v>
      </c>
      <c r="C223" s="128" t="s">
        <v>214</v>
      </c>
      <c r="D223" s="127"/>
      <c r="E223" s="127"/>
      <c r="F223" s="137">
        <f>F224</f>
        <v>10100</v>
      </c>
    </row>
    <row r="224" spans="1:6" s="108" customFormat="1" ht="12" customHeight="1">
      <c r="A224" s="130"/>
      <c r="B224" s="130" t="s">
        <v>215</v>
      </c>
      <c r="C224" s="131" t="s">
        <v>216</v>
      </c>
      <c r="D224" s="121"/>
      <c r="E224" s="121"/>
      <c r="F224" s="138">
        <f>F225+F229+F233</f>
        <v>10100</v>
      </c>
    </row>
    <row r="225" spans="1:6" ht="12.75" customHeight="1">
      <c r="A225" s="39"/>
      <c r="B225" s="39" t="s">
        <v>217</v>
      </c>
      <c r="C225" s="36" t="s">
        <v>218</v>
      </c>
      <c r="D225" s="35"/>
      <c r="E225" s="35"/>
      <c r="F225" s="125">
        <f aca="true" t="shared" si="2" ref="F225:F231">F226</f>
        <v>10100</v>
      </c>
    </row>
    <row r="226" spans="1:6" ht="25.5">
      <c r="A226" s="39"/>
      <c r="B226" s="59" t="s">
        <v>76</v>
      </c>
      <c r="C226" s="36" t="s">
        <v>218</v>
      </c>
      <c r="D226" s="35" t="s">
        <v>104</v>
      </c>
      <c r="E226" s="35"/>
      <c r="F226" s="125">
        <f t="shared" si="2"/>
        <v>10100</v>
      </c>
    </row>
    <row r="227" spans="1:6" ht="25.5">
      <c r="A227" s="39"/>
      <c r="B227" s="34" t="s">
        <v>77</v>
      </c>
      <c r="C227" s="36" t="s">
        <v>218</v>
      </c>
      <c r="D227" s="35" t="s">
        <v>78</v>
      </c>
      <c r="E227" s="35"/>
      <c r="F227" s="125">
        <f t="shared" si="2"/>
        <v>10100</v>
      </c>
    </row>
    <row r="228" spans="1:6" s="107" customFormat="1" ht="12.75" customHeight="1">
      <c r="A228" s="39"/>
      <c r="B228" s="34" t="s">
        <v>190</v>
      </c>
      <c r="C228" s="36" t="s">
        <v>218</v>
      </c>
      <c r="D228" s="35" t="s">
        <v>78</v>
      </c>
      <c r="E228" s="35" t="s">
        <v>191</v>
      </c>
      <c r="F228" s="125">
        <f>11450-350-1000</f>
        <v>10100</v>
      </c>
    </row>
    <row r="229" spans="1:6" s="107" customFormat="1" ht="42" customHeight="1" hidden="1">
      <c r="A229" s="39"/>
      <c r="B229" s="67" t="s">
        <v>221</v>
      </c>
      <c r="C229" s="36" t="s">
        <v>222</v>
      </c>
      <c r="D229" s="35"/>
      <c r="E229" s="35"/>
      <c r="F229" s="125">
        <f t="shared" si="2"/>
        <v>0</v>
      </c>
    </row>
    <row r="230" spans="1:6" s="107" customFormat="1" ht="25.5" hidden="1">
      <c r="A230" s="39"/>
      <c r="B230" s="59" t="s">
        <v>76</v>
      </c>
      <c r="C230" s="36" t="s">
        <v>222</v>
      </c>
      <c r="D230" s="35" t="s">
        <v>104</v>
      </c>
      <c r="E230" s="35"/>
      <c r="F230" s="125">
        <f t="shared" si="2"/>
        <v>0</v>
      </c>
    </row>
    <row r="231" spans="1:6" s="107" customFormat="1" ht="25.5" hidden="1">
      <c r="A231" s="39"/>
      <c r="B231" s="34" t="s">
        <v>77</v>
      </c>
      <c r="C231" s="36" t="s">
        <v>222</v>
      </c>
      <c r="D231" s="35" t="s">
        <v>78</v>
      </c>
      <c r="E231" s="35"/>
      <c r="F231" s="125">
        <f t="shared" si="2"/>
        <v>0</v>
      </c>
    </row>
    <row r="232" spans="1:6" s="107" customFormat="1" ht="14.25" hidden="1">
      <c r="A232" s="39"/>
      <c r="B232" s="34" t="s">
        <v>190</v>
      </c>
      <c r="C232" s="36" t="s">
        <v>222</v>
      </c>
      <c r="D232" s="35" t="s">
        <v>78</v>
      </c>
      <c r="E232" s="35" t="s">
        <v>191</v>
      </c>
      <c r="F232" s="125">
        <v>0</v>
      </c>
    </row>
    <row r="233" spans="1:6" s="107" customFormat="1" ht="36.75" customHeight="1" hidden="1">
      <c r="A233" s="39"/>
      <c r="B233" s="67" t="s">
        <v>219</v>
      </c>
      <c r="C233" s="36" t="s">
        <v>220</v>
      </c>
      <c r="D233" s="35"/>
      <c r="E233" s="35"/>
      <c r="F233" s="125">
        <f>F234</f>
        <v>0</v>
      </c>
    </row>
    <row r="234" spans="1:6" s="107" customFormat="1" ht="25.5" customHeight="1" hidden="1">
      <c r="A234" s="39"/>
      <c r="B234" s="59" t="s">
        <v>76</v>
      </c>
      <c r="C234" s="36" t="s">
        <v>220</v>
      </c>
      <c r="D234" s="35" t="s">
        <v>104</v>
      </c>
      <c r="E234" s="35"/>
      <c r="F234" s="125">
        <f>F235</f>
        <v>0</v>
      </c>
    </row>
    <row r="235" spans="1:6" s="107" customFormat="1" ht="24" customHeight="1" hidden="1">
      <c r="A235" s="39"/>
      <c r="B235" s="34" t="s">
        <v>77</v>
      </c>
      <c r="C235" s="36" t="s">
        <v>220</v>
      </c>
      <c r="D235" s="35" t="s">
        <v>78</v>
      </c>
      <c r="E235" s="35"/>
      <c r="F235" s="125">
        <f>F236</f>
        <v>0</v>
      </c>
    </row>
    <row r="236" spans="1:6" s="107" customFormat="1" ht="12" customHeight="1" hidden="1">
      <c r="A236" s="39"/>
      <c r="B236" s="34" t="s">
        <v>190</v>
      </c>
      <c r="C236" s="36" t="s">
        <v>220</v>
      </c>
      <c r="D236" s="35" t="s">
        <v>78</v>
      </c>
      <c r="E236" s="35" t="s">
        <v>191</v>
      </c>
      <c r="F236" s="125">
        <v>0</v>
      </c>
    </row>
    <row r="237" spans="1:6" ht="42" customHeight="1">
      <c r="A237" s="114">
        <v>9</v>
      </c>
      <c r="B237" s="322" t="s">
        <v>154</v>
      </c>
      <c r="C237" s="116" t="s">
        <v>223</v>
      </c>
      <c r="D237" s="133"/>
      <c r="E237" s="133"/>
      <c r="F237" s="118">
        <f>F238</f>
        <v>900</v>
      </c>
    </row>
    <row r="238" spans="1:6" ht="25.5">
      <c r="A238" s="119"/>
      <c r="B238" s="134" t="s">
        <v>224</v>
      </c>
      <c r="C238" s="121" t="s">
        <v>225</v>
      </c>
      <c r="D238" s="121"/>
      <c r="E238" s="121"/>
      <c r="F238" s="123">
        <f>F239+F244</f>
        <v>900</v>
      </c>
    </row>
    <row r="239" spans="1:6" s="107" customFormat="1" ht="12.75" customHeight="1">
      <c r="A239" s="39"/>
      <c r="B239" s="34" t="s">
        <v>226</v>
      </c>
      <c r="C239" s="35" t="s">
        <v>227</v>
      </c>
      <c r="D239" s="35"/>
      <c r="E239" s="35"/>
      <c r="F239" s="125">
        <f>F242+F243</f>
        <v>400</v>
      </c>
    </row>
    <row r="240" spans="1:6" s="107" customFormat="1" ht="25.5" customHeight="1">
      <c r="A240" s="39"/>
      <c r="B240" s="59" t="s">
        <v>76</v>
      </c>
      <c r="C240" s="35" t="s">
        <v>227</v>
      </c>
      <c r="D240" s="35" t="s">
        <v>104</v>
      </c>
      <c r="E240" s="35"/>
      <c r="F240" s="125">
        <f>F241</f>
        <v>400</v>
      </c>
    </row>
    <row r="241" spans="1:6" s="107" customFormat="1" ht="25.5">
      <c r="A241" s="39"/>
      <c r="B241" s="34" t="s">
        <v>77</v>
      </c>
      <c r="C241" s="35" t="s">
        <v>227</v>
      </c>
      <c r="D241" s="35" t="s">
        <v>78</v>
      </c>
      <c r="E241" s="35"/>
      <c r="F241" s="125">
        <f>F242+F243</f>
        <v>400</v>
      </c>
    </row>
    <row r="242" spans="1:6" s="107" customFormat="1" ht="12.75" customHeight="1">
      <c r="A242" s="39"/>
      <c r="B242" s="34" t="s">
        <v>228</v>
      </c>
      <c r="C242" s="35" t="s">
        <v>227</v>
      </c>
      <c r="D242" s="35" t="s">
        <v>78</v>
      </c>
      <c r="E242" s="35" t="s">
        <v>229</v>
      </c>
      <c r="F242" s="125">
        <f>700-600</f>
        <v>100</v>
      </c>
    </row>
    <row r="243" spans="1:6" s="107" customFormat="1" ht="12" customHeight="1">
      <c r="A243" s="39"/>
      <c r="B243" s="34" t="s">
        <v>190</v>
      </c>
      <c r="C243" s="35" t="s">
        <v>227</v>
      </c>
      <c r="D243" s="35" t="s">
        <v>78</v>
      </c>
      <c r="E243" s="35" t="s">
        <v>191</v>
      </c>
      <c r="F243" s="125">
        <v>300</v>
      </c>
    </row>
    <row r="244" spans="1:6" s="107" customFormat="1" ht="25.5" customHeight="1">
      <c r="A244" s="39"/>
      <c r="B244" s="34" t="s">
        <v>230</v>
      </c>
      <c r="C244" s="35" t="s">
        <v>231</v>
      </c>
      <c r="D244" s="35"/>
      <c r="E244" s="35"/>
      <c r="F244" s="125">
        <f>F245</f>
        <v>500</v>
      </c>
    </row>
    <row r="245" spans="1:6" s="107" customFormat="1" ht="25.5" customHeight="1">
      <c r="A245" s="39"/>
      <c r="B245" s="59" t="s">
        <v>76</v>
      </c>
      <c r="C245" s="35" t="s">
        <v>231</v>
      </c>
      <c r="D245" s="35" t="s">
        <v>104</v>
      </c>
      <c r="E245" s="35"/>
      <c r="F245" s="125">
        <f>F246</f>
        <v>500</v>
      </c>
    </row>
    <row r="246" spans="1:6" s="107" customFormat="1" ht="25.5" customHeight="1">
      <c r="A246" s="39"/>
      <c r="B246" s="34" t="s">
        <v>77</v>
      </c>
      <c r="C246" s="35" t="s">
        <v>231</v>
      </c>
      <c r="D246" s="35" t="s">
        <v>78</v>
      </c>
      <c r="E246" s="35"/>
      <c r="F246" s="125">
        <f>F247</f>
        <v>500</v>
      </c>
    </row>
    <row r="247" spans="1:6" s="107" customFormat="1" ht="12.75" customHeight="1">
      <c r="A247" s="39"/>
      <c r="B247" s="34" t="s">
        <v>228</v>
      </c>
      <c r="C247" s="35" t="s">
        <v>231</v>
      </c>
      <c r="D247" s="35" t="s">
        <v>78</v>
      </c>
      <c r="E247" s="35" t="s">
        <v>229</v>
      </c>
      <c r="F247" s="125">
        <v>500</v>
      </c>
    </row>
    <row r="248" spans="1:6" s="107" customFormat="1" ht="42" customHeight="1">
      <c r="A248" s="114">
        <v>10</v>
      </c>
      <c r="B248" s="321" t="s">
        <v>155</v>
      </c>
      <c r="C248" s="149" t="s">
        <v>232</v>
      </c>
      <c r="D248" s="133"/>
      <c r="E248" s="133"/>
      <c r="F248" s="118">
        <f>F249+F255+F261</f>
        <v>1730</v>
      </c>
    </row>
    <row r="249" spans="1:6" s="107" customFormat="1" ht="25.5">
      <c r="A249" s="126"/>
      <c r="B249" s="136" t="s">
        <v>233</v>
      </c>
      <c r="C249" s="150" t="s">
        <v>234</v>
      </c>
      <c r="D249" s="127"/>
      <c r="E249" s="127"/>
      <c r="F249" s="137">
        <f>F250</f>
        <v>730</v>
      </c>
    </row>
    <row r="250" spans="1:6" s="107" customFormat="1" ht="25.5">
      <c r="A250" s="130"/>
      <c r="B250" s="134" t="s">
        <v>235</v>
      </c>
      <c r="C250" s="151" t="s">
        <v>236</v>
      </c>
      <c r="D250" s="121"/>
      <c r="E250" s="121"/>
      <c r="F250" s="138">
        <f>F251</f>
        <v>730</v>
      </c>
    </row>
    <row r="251" spans="1:6" ht="25.5" customHeight="1">
      <c r="A251" s="141"/>
      <c r="B251" s="39" t="s">
        <v>237</v>
      </c>
      <c r="C251" s="41" t="s">
        <v>238</v>
      </c>
      <c r="D251" s="142"/>
      <c r="E251" s="142"/>
      <c r="F251" s="125">
        <f>F252</f>
        <v>730</v>
      </c>
    </row>
    <row r="252" spans="1:6" ht="25.5">
      <c r="A252" s="141"/>
      <c r="B252" s="59" t="s">
        <v>76</v>
      </c>
      <c r="C252" s="41" t="s">
        <v>238</v>
      </c>
      <c r="D252" s="35" t="s">
        <v>104</v>
      </c>
      <c r="E252" s="142"/>
      <c r="F252" s="125">
        <f>F253</f>
        <v>730</v>
      </c>
    </row>
    <row r="253" spans="1:6" ht="25.5">
      <c r="A253" s="39"/>
      <c r="B253" s="34" t="s">
        <v>77</v>
      </c>
      <c r="C253" s="41" t="s">
        <v>238</v>
      </c>
      <c r="D253" s="35" t="s">
        <v>78</v>
      </c>
      <c r="E253" s="35"/>
      <c r="F253" s="125">
        <f>F254</f>
        <v>730</v>
      </c>
    </row>
    <row r="254" spans="1:6" ht="12.75">
      <c r="A254" s="39"/>
      <c r="B254" s="34" t="s">
        <v>239</v>
      </c>
      <c r="C254" s="41" t="s">
        <v>238</v>
      </c>
      <c r="D254" s="35" t="s">
        <v>78</v>
      </c>
      <c r="E254" s="35" t="s">
        <v>240</v>
      </c>
      <c r="F254" s="125">
        <v>730</v>
      </c>
    </row>
    <row r="255" spans="1:6" ht="12.75" customHeight="1">
      <c r="A255" s="126"/>
      <c r="B255" s="126" t="s">
        <v>241</v>
      </c>
      <c r="C255" s="127" t="s">
        <v>242</v>
      </c>
      <c r="D255" s="127"/>
      <c r="E255" s="127"/>
      <c r="F255" s="137">
        <f>F256</f>
        <v>1000</v>
      </c>
    </row>
    <row r="256" spans="1:6" ht="25.5">
      <c r="A256" s="130"/>
      <c r="B256" s="130" t="s">
        <v>243</v>
      </c>
      <c r="C256" s="121" t="s">
        <v>244</v>
      </c>
      <c r="D256" s="121"/>
      <c r="E256" s="121"/>
      <c r="F256" s="138">
        <f aca="true" t="shared" si="3" ref="F256:F265">F257</f>
        <v>1000</v>
      </c>
    </row>
    <row r="257" spans="1:6" ht="12.75">
      <c r="A257" s="39"/>
      <c r="B257" s="39" t="s">
        <v>245</v>
      </c>
      <c r="C257" s="35" t="s">
        <v>246</v>
      </c>
      <c r="D257" s="35"/>
      <c r="E257" s="35"/>
      <c r="F257" s="125">
        <f t="shared" si="3"/>
        <v>1000</v>
      </c>
    </row>
    <row r="258" spans="1:6" ht="25.5">
      <c r="A258" s="39"/>
      <c r="B258" s="59" t="s">
        <v>76</v>
      </c>
      <c r="C258" s="35" t="s">
        <v>246</v>
      </c>
      <c r="D258" s="35" t="s">
        <v>104</v>
      </c>
      <c r="E258" s="35"/>
      <c r="F258" s="125">
        <f t="shared" si="3"/>
        <v>1000</v>
      </c>
    </row>
    <row r="259" spans="1:6" ht="25.5">
      <c r="A259" s="39"/>
      <c r="B259" s="34" t="s">
        <v>77</v>
      </c>
      <c r="C259" s="35" t="s">
        <v>246</v>
      </c>
      <c r="D259" s="35" t="s">
        <v>78</v>
      </c>
      <c r="E259" s="35"/>
      <c r="F259" s="125">
        <f t="shared" si="3"/>
        <v>1000</v>
      </c>
    </row>
    <row r="260" spans="1:6" ht="12.75">
      <c r="A260" s="39"/>
      <c r="B260" s="34" t="s">
        <v>93</v>
      </c>
      <c r="C260" s="35" t="s">
        <v>246</v>
      </c>
      <c r="D260" s="35" t="s">
        <v>78</v>
      </c>
      <c r="E260" s="35" t="s">
        <v>94</v>
      </c>
      <c r="F260" s="125">
        <v>1000</v>
      </c>
    </row>
    <row r="261" spans="1:6" ht="38.25" hidden="1">
      <c r="A261" s="126"/>
      <c r="B261" s="126" t="s">
        <v>247</v>
      </c>
      <c r="C261" s="127" t="s">
        <v>248</v>
      </c>
      <c r="D261" s="127"/>
      <c r="E261" s="127"/>
      <c r="F261" s="137">
        <f t="shared" si="3"/>
        <v>0</v>
      </c>
    </row>
    <row r="262" spans="1:6" ht="25.5" hidden="1">
      <c r="A262" s="130"/>
      <c r="B262" s="130" t="s">
        <v>249</v>
      </c>
      <c r="C262" s="121" t="s">
        <v>250</v>
      </c>
      <c r="D262" s="121"/>
      <c r="E262" s="121"/>
      <c r="F262" s="138">
        <f t="shared" si="3"/>
        <v>0</v>
      </c>
    </row>
    <row r="263" spans="1:6" ht="12.75" hidden="1">
      <c r="A263" s="39"/>
      <c r="B263" s="39" t="s">
        <v>251</v>
      </c>
      <c r="C263" s="35" t="s">
        <v>252</v>
      </c>
      <c r="D263" s="35"/>
      <c r="E263" s="35"/>
      <c r="F263" s="125">
        <f t="shared" si="3"/>
        <v>0</v>
      </c>
    </row>
    <row r="264" spans="1:6" ht="25.5" hidden="1">
      <c r="A264" s="39"/>
      <c r="B264" s="59" t="s">
        <v>76</v>
      </c>
      <c r="C264" s="35" t="s">
        <v>252</v>
      </c>
      <c r="D264" s="35" t="s">
        <v>104</v>
      </c>
      <c r="E264" s="35"/>
      <c r="F264" s="125">
        <f t="shared" si="3"/>
        <v>0</v>
      </c>
    </row>
    <row r="265" spans="1:6" ht="25.5" hidden="1">
      <c r="A265" s="39"/>
      <c r="B265" s="34" t="s">
        <v>77</v>
      </c>
      <c r="C265" s="35" t="s">
        <v>252</v>
      </c>
      <c r="D265" s="35" t="s">
        <v>78</v>
      </c>
      <c r="E265" s="35"/>
      <c r="F265" s="125">
        <f t="shared" si="3"/>
        <v>0</v>
      </c>
    </row>
    <row r="266" spans="1:6" ht="12.75" hidden="1">
      <c r="A266" s="39"/>
      <c r="B266" s="34" t="s">
        <v>125</v>
      </c>
      <c r="C266" s="35" t="s">
        <v>252</v>
      </c>
      <c r="D266" s="35" t="s">
        <v>78</v>
      </c>
      <c r="E266" s="35" t="s">
        <v>126</v>
      </c>
      <c r="F266" s="125">
        <v>0</v>
      </c>
    </row>
    <row r="267" spans="1:6" ht="42" customHeight="1">
      <c r="A267" s="114">
        <v>11</v>
      </c>
      <c r="B267" s="321" t="s">
        <v>253</v>
      </c>
      <c r="C267" s="117" t="s">
        <v>254</v>
      </c>
      <c r="D267" s="133"/>
      <c r="E267" s="133"/>
      <c r="F267" s="118">
        <f>F268</f>
        <v>14250</v>
      </c>
    </row>
    <row r="268" spans="1:6" ht="12" customHeight="1">
      <c r="A268" s="119"/>
      <c r="B268" s="130" t="s">
        <v>255</v>
      </c>
      <c r="C268" s="131" t="s">
        <v>256</v>
      </c>
      <c r="D268" s="121"/>
      <c r="E268" s="121"/>
      <c r="F268" s="123">
        <f>F269+F273</f>
        <v>14250</v>
      </c>
    </row>
    <row r="269" spans="1:6" ht="12.75">
      <c r="A269" s="139"/>
      <c r="B269" s="34" t="s">
        <v>257</v>
      </c>
      <c r="C269" s="40" t="s">
        <v>258</v>
      </c>
      <c r="D269" s="140"/>
      <c r="E269" s="140"/>
      <c r="F269" s="125">
        <f>F270</f>
        <v>12000</v>
      </c>
    </row>
    <row r="270" spans="1:6" ht="25.5">
      <c r="A270" s="139"/>
      <c r="B270" s="59" t="s">
        <v>76</v>
      </c>
      <c r="C270" s="40" t="s">
        <v>258</v>
      </c>
      <c r="D270" s="140">
        <v>200</v>
      </c>
      <c r="E270" s="140"/>
      <c r="F270" s="125">
        <f>F271</f>
        <v>12000</v>
      </c>
    </row>
    <row r="271" spans="1:6" ht="25.5" customHeight="1">
      <c r="A271" s="141"/>
      <c r="B271" s="34" t="s">
        <v>77</v>
      </c>
      <c r="C271" s="40" t="s">
        <v>258</v>
      </c>
      <c r="D271" s="35" t="s">
        <v>78</v>
      </c>
      <c r="E271" s="142"/>
      <c r="F271" s="125">
        <f>F272</f>
        <v>12000</v>
      </c>
    </row>
    <row r="272" spans="1:6" ht="12.75" customHeight="1">
      <c r="A272" s="39"/>
      <c r="B272" s="34" t="s">
        <v>199</v>
      </c>
      <c r="C272" s="40" t="s">
        <v>258</v>
      </c>
      <c r="D272" s="35" t="s">
        <v>78</v>
      </c>
      <c r="E272" s="35" t="s">
        <v>200</v>
      </c>
      <c r="F272" s="125">
        <v>12000</v>
      </c>
    </row>
    <row r="273" spans="1:6" ht="12.75">
      <c r="A273" s="39"/>
      <c r="B273" s="34" t="s">
        <v>188</v>
      </c>
      <c r="C273" s="40" t="s">
        <v>487</v>
      </c>
      <c r="D273" s="140"/>
      <c r="E273" s="140"/>
      <c r="F273" s="125">
        <f>F274</f>
        <v>2250</v>
      </c>
    </row>
    <row r="274" spans="1:6" ht="25.5">
      <c r="A274" s="39"/>
      <c r="B274" s="59" t="s">
        <v>76</v>
      </c>
      <c r="C274" s="40" t="s">
        <v>487</v>
      </c>
      <c r="D274" s="140">
        <v>200</v>
      </c>
      <c r="E274" s="140"/>
      <c r="F274" s="125">
        <f>F275</f>
        <v>2250</v>
      </c>
    </row>
    <row r="275" spans="1:6" ht="25.5" customHeight="1">
      <c r="A275" s="39"/>
      <c r="B275" s="34" t="s">
        <v>77</v>
      </c>
      <c r="C275" s="40" t="s">
        <v>487</v>
      </c>
      <c r="D275" s="35" t="s">
        <v>78</v>
      </c>
      <c r="E275" s="142"/>
      <c r="F275" s="125">
        <f>F276</f>
        <v>2250</v>
      </c>
    </row>
    <row r="276" spans="1:6" ht="12.75">
      <c r="A276" s="39"/>
      <c r="B276" s="34" t="s">
        <v>190</v>
      </c>
      <c r="C276" s="40" t="s">
        <v>487</v>
      </c>
      <c r="D276" s="35" t="s">
        <v>78</v>
      </c>
      <c r="E276" s="35" t="s">
        <v>191</v>
      </c>
      <c r="F276" s="125">
        <v>2250</v>
      </c>
    </row>
    <row r="277" spans="1:6" ht="42" customHeight="1">
      <c r="A277" s="114">
        <v>12</v>
      </c>
      <c r="B277" s="322" t="s">
        <v>259</v>
      </c>
      <c r="C277" s="149" t="s">
        <v>260</v>
      </c>
      <c r="D277" s="133"/>
      <c r="E277" s="133"/>
      <c r="F277" s="118">
        <f>F278</f>
        <v>360</v>
      </c>
    </row>
    <row r="278" spans="1:6" ht="25.5">
      <c r="A278" s="119"/>
      <c r="B278" s="130" t="s">
        <v>261</v>
      </c>
      <c r="C278" s="121" t="s">
        <v>262</v>
      </c>
      <c r="D278" s="121"/>
      <c r="E278" s="121"/>
      <c r="F278" s="123">
        <f>F279</f>
        <v>360</v>
      </c>
    </row>
    <row r="279" spans="1:6" ht="12.75">
      <c r="A279" s="39"/>
      <c r="B279" s="39" t="s">
        <v>263</v>
      </c>
      <c r="C279" s="35" t="s">
        <v>264</v>
      </c>
      <c r="D279" s="35"/>
      <c r="E279" s="35"/>
      <c r="F279" s="125">
        <f>F280</f>
        <v>360</v>
      </c>
    </row>
    <row r="280" spans="1:6" ht="25.5">
      <c r="A280" s="39"/>
      <c r="B280" s="59" t="s">
        <v>76</v>
      </c>
      <c r="C280" s="35" t="s">
        <v>264</v>
      </c>
      <c r="D280" s="35" t="s">
        <v>104</v>
      </c>
      <c r="E280" s="35"/>
      <c r="F280" s="125">
        <f>F281</f>
        <v>360</v>
      </c>
    </row>
    <row r="281" spans="1:6" ht="25.5">
      <c r="A281" s="39"/>
      <c r="B281" s="34" t="s">
        <v>77</v>
      </c>
      <c r="C281" s="35" t="s">
        <v>264</v>
      </c>
      <c r="D281" s="35" t="s">
        <v>78</v>
      </c>
      <c r="E281" s="35"/>
      <c r="F281" s="125">
        <f>F282</f>
        <v>360</v>
      </c>
    </row>
    <row r="282" spans="1:6" ht="12.75" customHeight="1">
      <c r="A282" s="145"/>
      <c r="B282" s="34" t="s">
        <v>265</v>
      </c>
      <c r="C282" s="35" t="s">
        <v>264</v>
      </c>
      <c r="D282" s="35" t="s">
        <v>78</v>
      </c>
      <c r="E282" s="35" t="s">
        <v>266</v>
      </c>
      <c r="F282" s="125">
        <v>360</v>
      </c>
    </row>
    <row r="283" spans="1:6" s="105" customFormat="1" ht="15" customHeight="1">
      <c r="A283" s="152"/>
      <c r="B283" s="391" t="s">
        <v>267</v>
      </c>
      <c r="C283" s="392"/>
      <c r="D283" s="392"/>
      <c r="E283" s="393"/>
      <c r="F283" s="113">
        <f>F284+F331+F343+F356</f>
        <v>27241.5775</v>
      </c>
    </row>
    <row r="284" spans="1:6" s="105" customFormat="1" ht="42" customHeight="1">
      <c r="A284" s="114">
        <v>13</v>
      </c>
      <c r="B284" s="322" t="s">
        <v>268</v>
      </c>
      <c r="C284" s="116" t="s">
        <v>269</v>
      </c>
      <c r="D284" s="144"/>
      <c r="E284" s="144"/>
      <c r="F284" s="118">
        <f>F285+F319+F325</f>
        <v>21456.8775</v>
      </c>
    </row>
    <row r="285" spans="1:6" s="105" customFormat="1" ht="12.75" customHeight="1">
      <c r="A285" s="153"/>
      <c r="B285" s="34" t="s">
        <v>270</v>
      </c>
      <c r="C285" s="35" t="s">
        <v>271</v>
      </c>
      <c r="D285" s="36"/>
      <c r="E285" s="36"/>
      <c r="F285" s="125">
        <f>F286</f>
        <v>19383.2575</v>
      </c>
    </row>
    <row r="286" spans="1:6" s="105" customFormat="1" ht="12.75" customHeight="1">
      <c r="A286" s="153"/>
      <c r="B286" s="34" t="s">
        <v>272</v>
      </c>
      <c r="C286" s="35" t="s">
        <v>273</v>
      </c>
      <c r="D286" s="36"/>
      <c r="E286" s="36"/>
      <c r="F286" s="125">
        <f>F287+F311+F299+F303+F307+F315</f>
        <v>19383.2575</v>
      </c>
    </row>
    <row r="287" spans="1:6" s="105" customFormat="1" ht="12.75" customHeight="1">
      <c r="A287" s="154"/>
      <c r="B287" s="134" t="s">
        <v>274</v>
      </c>
      <c r="C287" s="121" t="s">
        <v>275</v>
      </c>
      <c r="D287" s="131"/>
      <c r="E287" s="131"/>
      <c r="F287" s="138">
        <f>F288+F291+F296</f>
        <v>18602.7255</v>
      </c>
    </row>
    <row r="288" spans="1:6" s="105" customFormat="1" ht="50.25" customHeight="1">
      <c r="A288" s="153"/>
      <c r="B288" s="34" t="s">
        <v>122</v>
      </c>
      <c r="C288" s="35" t="s">
        <v>275</v>
      </c>
      <c r="D288" s="36">
        <v>100</v>
      </c>
      <c r="E288" s="36"/>
      <c r="F288" s="125">
        <f>F289</f>
        <v>14644.554</v>
      </c>
    </row>
    <row r="289" spans="1:6" s="105" customFormat="1" ht="25.5" customHeight="1">
      <c r="A289" s="153"/>
      <c r="B289" s="34" t="s">
        <v>276</v>
      </c>
      <c r="C289" s="35" t="s">
        <v>275</v>
      </c>
      <c r="D289" s="36">
        <v>120</v>
      </c>
      <c r="E289" s="36"/>
      <c r="F289" s="125">
        <f>F290</f>
        <v>14644.554</v>
      </c>
    </row>
    <row r="290" spans="1:6" s="105" customFormat="1" ht="38.25" customHeight="1">
      <c r="A290" s="153"/>
      <c r="B290" s="34" t="s">
        <v>268</v>
      </c>
      <c r="C290" s="35" t="s">
        <v>275</v>
      </c>
      <c r="D290" s="35" t="s">
        <v>277</v>
      </c>
      <c r="E290" s="35" t="s">
        <v>278</v>
      </c>
      <c r="F290" s="125">
        <v>14644.554</v>
      </c>
    </row>
    <row r="291" spans="1:6" s="105" customFormat="1" ht="25.5" customHeight="1">
      <c r="A291" s="153"/>
      <c r="B291" s="34" t="s">
        <v>76</v>
      </c>
      <c r="C291" s="35" t="s">
        <v>275</v>
      </c>
      <c r="D291" s="35" t="s">
        <v>104</v>
      </c>
      <c r="E291" s="35"/>
      <c r="F291" s="125">
        <f>F292</f>
        <v>3757.1715</v>
      </c>
    </row>
    <row r="292" spans="1:6" s="105" customFormat="1" ht="25.5" customHeight="1">
      <c r="A292" s="153"/>
      <c r="B292" s="34" t="s">
        <v>77</v>
      </c>
      <c r="C292" s="35" t="s">
        <v>275</v>
      </c>
      <c r="D292" s="35" t="s">
        <v>78</v>
      </c>
      <c r="E292" s="36"/>
      <c r="F292" s="125">
        <f>F293+F294</f>
        <v>3757.1715</v>
      </c>
    </row>
    <row r="293" spans="1:6" s="105" customFormat="1" ht="38.25" customHeight="1">
      <c r="A293" s="153"/>
      <c r="B293" s="34" t="s">
        <v>279</v>
      </c>
      <c r="C293" s="35" t="s">
        <v>275</v>
      </c>
      <c r="D293" s="35" t="s">
        <v>78</v>
      </c>
      <c r="E293" s="35" t="s">
        <v>280</v>
      </c>
      <c r="F293" s="125">
        <f>99</f>
        <v>99</v>
      </c>
    </row>
    <row r="294" spans="1:6" s="105" customFormat="1" ht="38.25" customHeight="1">
      <c r="A294" s="153"/>
      <c r="B294" s="34" t="s">
        <v>268</v>
      </c>
      <c r="C294" s="35" t="s">
        <v>275</v>
      </c>
      <c r="D294" s="35" t="s">
        <v>78</v>
      </c>
      <c r="E294" s="35" t="s">
        <v>278</v>
      </c>
      <c r="F294" s="125">
        <f>3598.1715+60</f>
        <v>3658.1715</v>
      </c>
    </row>
    <row r="295" spans="1:6" s="105" customFormat="1" ht="12.75" customHeight="1">
      <c r="A295" s="153"/>
      <c r="B295" s="34" t="s">
        <v>127</v>
      </c>
      <c r="C295" s="35" t="s">
        <v>275</v>
      </c>
      <c r="D295" s="35" t="s">
        <v>128</v>
      </c>
      <c r="E295" s="35"/>
      <c r="F295" s="125">
        <f>F296</f>
        <v>201</v>
      </c>
    </row>
    <row r="296" spans="1:6" s="105" customFormat="1" ht="12" customHeight="1">
      <c r="A296" s="153"/>
      <c r="B296" s="34" t="s">
        <v>129</v>
      </c>
      <c r="C296" s="35" t="s">
        <v>275</v>
      </c>
      <c r="D296" s="35" t="s">
        <v>130</v>
      </c>
      <c r="E296" s="36"/>
      <c r="F296" s="125">
        <f>F297+F298</f>
        <v>201</v>
      </c>
    </row>
    <row r="297" spans="1:6" s="105" customFormat="1" ht="38.25" customHeight="1">
      <c r="A297" s="153"/>
      <c r="B297" s="34" t="s">
        <v>279</v>
      </c>
      <c r="C297" s="35" t="s">
        <v>275</v>
      </c>
      <c r="D297" s="35" t="s">
        <v>130</v>
      </c>
      <c r="E297" s="35" t="s">
        <v>280</v>
      </c>
      <c r="F297" s="125">
        <f>1</f>
        <v>1</v>
      </c>
    </row>
    <row r="298" spans="1:6" s="105" customFormat="1" ht="38.25" customHeight="1">
      <c r="A298" s="153"/>
      <c r="B298" s="34" t="s">
        <v>268</v>
      </c>
      <c r="C298" s="35" t="s">
        <v>275</v>
      </c>
      <c r="D298" s="35" t="s">
        <v>130</v>
      </c>
      <c r="E298" s="35" t="s">
        <v>278</v>
      </c>
      <c r="F298" s="125">
        <v>200</v>
      </c>
    </row>
    <row r="299" spans="1:6" s="105" customFormat="1" ht="38.25" customHeight="1">
      <c r="A299" s="154"/>
      <c r="B299" s="130" t="s">
        <v>281</v>
      </c>
      <c r="C299" s="121" t="s">
        <v>282</v>
      </c>
      <c r="D299" s="121"/>
      <c r="E299" s="121"/>
      <c r="F299" s="138">
        <f>F301</f>
        <v>309.7</v>
      </c>
    </row>
    <row r="300" spans="1:6" s="105" customFormat="1" ht="12.75" customHeight="1">
      <c r="A300" s="153"/>
      <c r="B300" s="39" t="s">
        <v>283</v>
      </c>
      <c r="C300" s="35" t="s">
        <v>282</v>
      </c>
      <c r="D300" s="35" t="s">
        <v>284</v>
      </c>
      <c r="E300" s="35"/>
      <c r="F300" s="125">
        <f aca="true" t="shared" si="4" ref="F300:F305">F301</f>
        <v>309.7</v>
      </c>
    </row>
    <row r="301" spans="1:6" s="105" customFormat="1" ht="12" customHeight="1">
      <c r="A301" s="153"/>
      <c r="B301" s="39" t="s">
        <v>285</v>
      </c>
      <c r="C301" s="35" t="s">
        <v>282</v>
      </c>
      <c r="D301" s="35" t="s">
        <v>286</v>
      </c>
      <c r="E301" s="35"/>
      <c r="F301" s="125">
        <f t="shared" si="4"/>
        <v>309.7</v>
      </c>
    </row>
    <row r="302" spans="1:6" s="105" customFormat="1" ht="38.25" customHeight="1">
      <c r="A302" s="153"/>
      <c r="B302" s="34" t="s">
        <v>268</v>
      </c>
      <c r="C302" s="35" t="s">
        <v>282</v>
      </c>
      <c r="D302" s="35" t="s">
        <v>286</v>
      </c>
      <c r="E302" s="35" t="s">
        <v>278</v>
      </c>
      <c r="F302" s="125">
        <v>309.7</v>
      </c>
    </row>
    <row r="303" spans="1:6" s="105" customFormat="1" ht="51" customHeight="1">
      <c r="A303" s="154"/>
      <c r="B303" s="130" t="s">
        <v>287</v>
      </c>
      <c r="C303" s="121" t="s">
        <v>288</v>
      </c>
      <c r="D303" s="121"/>
      <c r="E303" s="121"/>
      <c r="F303" s="138">
        <f>F305</f>
        <v>217.4</v>
      </c>
    </row>
    <row r="304" spans="1:6" s="105" customFormat="1" ht="12.75" customHeight="1">
      <c r="A304" s="153"/>
      <c r="B304" s="39" t="s">
        <v>283</v>
      </c>
      <c r="C304" s="35" t="s">
        <v>288</v>
      </c>
      <c r="D304" s="35" t="s">
        <v>284</v>
      </c>
      <c r="E304" s="35"/>
      <c r="F304" s="125">
        <f t="shared" si="4"/>
        <v>217.4</v>
      </c>
    </row>
    <row r="305" spans="1:6" s="105" customFormat="1" ht="12.75" customHeight="1">
      <c r="A305" s="153"/>
      <c r="B305" s="39" t="s">
        <v>285</v>
      </c>
      <c r="C305" s="35" t="s">
        <v>288</v>
      </c>
      <c r="D305" s="35" t="s">
        <v>286</v>
      </c>
      <c r="E305" s="35"/>
      <c r="F305" s="125">
        <f t="shared" si="4"/>
        <v>217.4</v>
      </c>
    </row>
    <row r="306" spans="1:6" s="105" customFormat="1" ht="38.25" customHeight="1">
      <c r="A306" s="153"/>
      <c r="B306" s="34" t="s">
        <v>268</v>
      </c>
      <c r="C306" s="35" t="s">
        <v>288</v>
      </c>
      <c r="D306" s="35" t="s">
        <v>286</v>
      </c>
      <c r="E306" s="35" t="s">
        <v>278</v>
      </c>
      <c r="F306" s="125">
        <f>213+4.4</f>
        <v>217.4</v>
      </c>
    </row>
    <row r="307" spans="1:6" s="105" customFormat="1" ht="38.25" customHeight="1">
      <c r="A307" s="154"/>
      <c r="B307" s="130" t="s">
        <v>291</v>
      </c>
      <c r="C307" s="121" t="s">
        <v>292</v>
      </c>
      <c r="D307" s="121"/>
      <c r="E307" s="121"/>
      <c r="F307" s="138">
        <f>F309</f>
        <v>225.992</v>
      </c>
    </row>
    <row r="308" spans="1:6" s="105" customFormat="1" ht="12.75" customHeight="1">
      <c r="A308" s="153"/>
      <c r="B308" s="39" t="s">
        <v>283</v>
      </c>
      <c r="C308" s="35" t="s">
        <v>292</v>
      </c>
      <c r="D308" s="35" t="s">
        <v>284</v>
      </c>
      <c r="E308" s="35"/>
      <c r="F308" s="125">
        <f>F309</f>
        <v>225.992</v>
      </c>
    </row>
    <row r="309" spans="1:6" s="105" customFormat="1" ht="12.75" customHeight="1">
      <c r="A309" s="153"/>
      <c r="B309" s="39" t="s">
        <v>285</v>
      </c>
      <c r="C309" s="35" t="s">
        <v>292</v>
      </c>
      <c r="D309" s="35" t="s">
        <v>286</v>
      </c>
      <c r="E309" s="35"/>
      <c r="F309" s="125">
        <f>F310</f>
        <v>225.992</v>
      </c>
    </row>
    <row r="310" spans="1:6" s="105" customFormat="1" ht="25.5" customHeight="1">
      <c r="A310" s="153"/>
      <c r="B310" s="34" t="s">
        <v>293</v>
      </c>
      <c r="C310" s="35" t="s">
        <v>292</v>
      </c>
      <c r="D310" s="35" t="s">
        <v>286</v>
      </c>
      <c r="E310" s="35" t="s">
        <v>294</v>
      </c>
      <c r="F310" s="125">
        <v>225.992</v>
      </c>
    </row>
    <row r="311" spans="1:6" s="105" customFormat="1" ht="38.25" customHeight="1">
      <c r="A311" s="154"/>
      <c r="B311" s="130" t="s">
        <v>289</v>
      </c>
      <c r="C311" s="121" t="s">
        <v>290</v>
      </c>
      <c r="D311" s="121"/>
      <c r="E311" s="121"/>
      <c r="F311" s="138">
        <f>F313</f>
        <v>25.44</v>
      </c>
    </row>
    <row r="312" spans="1:6" s="105" customFormat="1" ht="12.75" customHeight="1">
      <c r="A312" s="153"/>
      <c r="B312" s="39" t="s">
        <v>283</v>
      </c>
      <c r="C312" s="35" t="s">
        <v>290</v>
      </c>
      <c r="D312" s="35" t="s">
        <v>284</v>
      </c>
      <c r="E312" s="35"/>
      <c r="F312" s="125">
        <f>F313</f>
        <v>25.44</v>
      </c>
    </row>
    <row r="313" spans="1:6" s="105" customFormat="1" ht="12.75" customHeight="1">
      <c r="A313" s="153"/>
      <c r="B313" s="39" t="s">
        <v>285</v>
      </c>
      <c r="C313" s="35" t="s">
        <v>290</v>
      </c>
      <c r="D313" s="35" t="s">
        <v>286</v>
      </c>
      <c r="E313" s="35"/>
      <c r="F313" s="125">
        <f>F314</f>
        <v>25.44</v>
      </c>
    </row>
    <row r="314" spans="1:6" s="105" customFormat="1" ht="38.25" customHeight="1">
      <c r="A314" s="153"/>
      <c r="B314" s="34" t="s">
        <v>268</v>
      </c>
      <c r="C314" s="35" t="s">
        <v>290</v>
      </c>
      <c r="D314" s="35" t="s">
        <v>286</v>
      </c>
      <c r="E314" s="35" t="s">
        <v>278</v>
      </c>
      <c r="F314" s="125">
        <v>25.44</v>
      </c>
    </row>
    <row r="315" spans="1:6" s="105" customFormat="1" ht="51" customHeight="1">
      <c r="A315" s="154"/>
      <c r="B315" s="134" t="s">
        <v>501</v>
      </c>
      <c r="C315" s="131" t="s">
        <v>295</v>
      </c>
      <c r="D315" s="121"/>
      <c r="E315" s="121"/>
      <c r="F315" s="138">
        <f>F316</f>
        <v>2</v>
      </c>
    </row>
    <row r="316" spans="1:6" s="105" customFormat="1" ht="25.5" customHeight="1">
      <c r="A316" s="153"/>
      <c r="B316" s="34" t="s">
        <v>76</v>
      </c>
      <c r="C316" s="36" t="s">
        <v>295</v>
      </c>
      <c r="D316" s="35" t="s">
        <v>104</v>
      </c>
      <c r="E316" s="35"/>
      <c r="F316" s="125">
        <f>F317</f>
        <v>2</v>
      </c>
    </row>
    <row r="317" spans="1:6" s="105" customFormat="1" ht="25.5" customHeight="1">
      <c r="A317" s="153"/>
      <c r="B317" s="34" t="s">
        <v>77</v>
      </c>
      <c r="C317" s="36" t="s">
        <v>295</v>
      </c>
      <c r="D317" s="35" t="s">
        <v>78</v>
      </c>
      <c r="E317" s="35"/>
      <c r="F317" s="125">
        <f aca="true" t="shared" si="5" ref="F317:F323">F318</f>
        <v>2</v>
      </c>
    </row>
    <row r="318" spans="1:6" s="105" customFormat="1" ht="25.5" customHeight="1">
      <c r="A318" s="153"/>
      <c r="B318" s="34" t="s">
        <v>159</v>
      </c>
      <c r="C318" s="36" t="s">
        <v>295</v>
      </c>
      <c r="D318" s="35" t="s">
        <v>78</v>
      </c>
      <c r="E318" s="35" t="s">
        <v>160</v>
      </c>
      <c r="F318" s="125">
        <v>2</v>
      </c>
    </row>
    <row r="319" spans="1:6" s="105" customFormat="1" ht="25.5" customHeight="1">
      <c r="A319" s="154"/>
      <c r="B319" s="134" t="s">
        <v>296</v>
      </c>
      <c r="C319" s="121" t="s">
        <v>297</v>
      </c>
      <c r="D319" s="121"/>
      <c r="E319" s="121"/>
      <c r="F319" s="138">
        <f t="shared" si="5"/>
        <v>819.877</v>
      </c>
    </row>
    <row r="320" spans="1:6" s="105" customFormat="1" ht="12.75" customHeight="1">
      <c r="A320" s="153"/>
      <c r="B320" s="34" t="s">
        <v>272</v>
      </c>
      <c r="C320" s="35" t="s">
        <v>298</v>
      </c>
      <c r="D320" s="35"/>
      <c r="E320" s="35"/>
      <c r="F320" s="125">
        <f t="shared" si="5"/>
        <v>819.877</v>
      </c>
    </row>
    <row r="321" spans="1:6" s="105" customFormat="1" ht="25.5" customHeight="1">
      <c r="A321" s="153"/>
      <c r="B321" s="34" t="s">
        <v>299</v>
      </c>
      <c r="C321" s="35" t="s">
        <v>300</v>
      </c>
      <c r="D321" s="35"/>
      <c r="E321" s="35"/>
      <c r="F321" s="125">
        <f t="shared" si="5"/>
        <v>819.877</v>
      </c>
    </row>
    <row r="322" spans="1:6" s="105" customFormat="1" ht="51" customHeight="1">
      <c r="A322" s="153"/>
      <c r="B322" s="34" t="s">
        <v>122</v>
      </c>
      <c r="C322" s="35" t="s">
        <v>300</v>
      </c>
      <c r="D322" s="35" t="s">
        <v>123</v>
      </c>
      <c r="E322" s="35"/>
      <c r="F322" s="125">
        <f t="shared" si="5"/>
        <v>819.877</v>
      </c>
    </row>
    <row r="323" spans="1:6" s="105" customFormat="1" ht="25.5" customHeight="1">
      <c r="A323" s="153"/>
      <c r="B323" s="34" t="s">
        <v>276</v>
      </c>
      <c r="C323" s="35" t="s">
        <v>300</v>
      </c>
      <c r="D323" s="35" t="s">
        <v>277</v>
      </c>
      <c r="E323" s="35"/>
      <c r="F323" s="125">
        <f t="shared" si="5"/>
        <v>819.877</v>
      </c>
    </row>
    <row r="324" spans="1:6" s="105" customFormat="1" ht="38.25" customHeight="1">
      <c r="A324" s="153"/>
      <c r="B324" s="34" t="s">
        <v>279</v>
      </c>
      <c r="C324" s="35" t="s">
        <v>300</v>
      </c>
      <c r="D324" s="35" t="s">
        <v>277</v>
      </c>
      <c r="E324" s="35" t="s">
        <v>280</v>
      </c>
      <c r="F324" s="125">
        <v>819.877</v>
      </c>
    </row>
    <row r="325" spans="1:6" s="105" customFormat="1" ht="25.5" customHeight="1">
      <c r="A325" s="154"/>
      <c r="B325" s="134" t="s">
        <v>301</v>
      </c>
      <c r="C325" s="121" t="s">
        <v>302</v>
      </c>
      <c r="D325" s="131"/>
      <c r="E325" s="131"/>
      <c r="F325" s="138">
        <f>F326</f>
        <v>1253.743</v>
      </c>
    </row>
    <row r="326" spans="1:6" s="105" customFormat="1" ht="12.75" customHeight="1">
      <c r="A326" s="153"/>
      <c r="B326" s="34" t="s">
        <v>272</v>
      </c>
      <c r="C326" s="35" t="s">
        <v>303</v>
      </c>
      <c r="D326" s="36"/>
      <c r="E326" s="36"/>
      <c r="F326" s="125">
        <f>F327</f>
        <v>1253.743</v>
      </c>
    </row>
    <row r="327" spans="1:6" s="105" customFormat="1" ht="12.75" customHeight="1">
      <c r="A327" s="153"/>
      <c r="B327" s="34" t="s">
        <v>304</v>
      </c>
      <c r="C327" s="35" t="s">
        <v>305</v>
      </c>
      <c r="D327" s="36"/>
      <c r="E327" s="36"/>
      <c r="F327" s="125">
        <f>F328</f>
        <v>1253.743</v>
      </c>
    </row>
    <row r="328" spans="1:6" s="105" customFormat="1" ht="51" customHeight="1">
      <c r="A328" s="153"/>
      <c r="B328" s="34" t="s">
        <v>122</v>
      </c>
      <c r="C328" s="35" t="s">
        <v>305</v>
      </c>
      <c r="D328" s="36">
        <v>100</v>
      </c>
      <c r="E328" s="36"/>
      <c r="F328" s="125">
        <f>F329</f>
        <v>1253.743</v>
      </c>
    </row>
    <row r="329" spans="1:6" s="105" customFormat="1" ht="25.5" customHeight="1">
      <c r="A329" s="153"/>
      <c r="B329" s="34" t="s">
        <v>276</v>
      </c>
      <c r="C329" s="35" t="s">
        <v>305</v>
      </c>
      <c r="D329" s="35" t="s">
        <v>277</v>
      </c>
      <c r="E329" s="36"/>
      <c r="F329" s="125">
        <f>F330</f>
        <v>1253.743</v>
      </c>
    </row>
    <row r="330" spans="1:6" s="105" customFormat="1" ht="38.25" customHeight="1">
      <c r="A330" s="153"/>
      <c r="B330" s="34" t="s">
        <v>268</v>
      </c>
      <c r="C330" s="35" t="s">
        <v>305</v>
      </c>
      <c r="D330" s="35" t="s">
        <v>277</v>
      </c>
      <c r="E330" s="35" t="s">
        <v>278</v>
      </c>
      <c r="F330" s="125">
        <v>1253.743</v>
      </c>
    </row>
    <row r="331" spans="1:6" s="105" customFormat="1" ht="25.5" customHeight="1">
      <c r="A331" s="114">
        <v>14</v>
      </c>
      <c r="B331" s="132" t="s">
        <v>306</v>
      </c>
      <c r="C331" s="117" t="s">
        <v>307</v>
      </c>
      <c r="D331" s="155"/>
      <c r="E331" s="133"/>
      <c r="F331" s="118">
        <f>F332</f>
        <v>28</v>
      </c>
    </row>
    <row r="332" spans="1:6" s="105" customFormat="1" ht="12.75" customHeight="1">
      <c r="A332" s="156"/>
      <c r="B332" s="34" t="s">
        <v>272</v>
      </c>
      <c r="C332" s="36" t="s">
        <v>308</v>
      </c>
      <c r="D332" s="41"/>
      <c r="E332" s="35"/>
      <c r="F332" s="124">
        <f>F333</f>
        <v>28</v>
      </c>
    </row>
    <row r="333" spans="1:6" s="105" customFormat="1" ht="12.75" customHeight="1">
      <c r="A333" s="156"/>
      <c r="B333" s="34" t="s">
        <v>272</v>
      </c>
      <c r="C333" s="36" t="s">
        <v>309</v>
      </c>
      <c r="D333" s="41"/>
      <c r="E333" s="35"/>
      <c r="F333" s="124">
        <f>F334</f>
        <v>28</v>
      </c>
    </row>
    <row r="334" spans="1:6" s="105" customFormat="1" ht="12.75" customHeight="1">
      <c r="A334" s="156"/>
      <c r="B334" s="34" t="s">
        <v>310</v>
      </c>
      <c r="C334" s="35" t="s">
        <v>311</v>
      </c>
      <c r="D334" s="41"/>
      <c r="E334" s="35"/>
      <c r="F334" s="124">
        <f>F335+F339+F341</f>
        <v>28</v>
      </c>
    </row>
    <row r="335" spans="1:6" s="105" customFormat="1" ht="24.75" customHeight="1" hidden="1">
      <c r="A335" s="156"/>
      <c r="B335" s="34" t="s">
        <v>76</v>
      </c>
      <c r="C335" s="35" t="s">
        <v>311</v>
      </c>
      <c r="D335" s="41" t="s">
        <v>104</v>
      </c>
      <c r="E335" s="35"/>
      <c r="F335" s="124">
        <f>F336</f>
        <v>0</v>
      </c>
    </row>
    <row r="336" spans="1:6" s="105" customFormat="1" ht="26.25" hidden="1">
      <c r="A336" s="153"/>
      <c r="B336" s="34" t="s">
        <v>77</v>
      </c>
      <c r="C336" s="35" t="s">
        <v>311</v>
      </c>
      <c r="D336" s="41" t="s">
        <v>78</v>
      </c>
      <c r="E336" s="35"/>
      <c r="F336" s="125">
        <f>F337</f>
        <v>0</v>
      </c>
    </row>
    <row r="337" spans="1:6" s="105" customFormat="1" ht="12.75" customHeight="1" hidden="1">
      <c r="A337" s="153"/>
      <c r="B337" s="34" t="s">
        <v>239</v>
      </c>
      <c r="C337" s="35" t="s">
        <v>311</v>
      </c>
      <c r="D337" s="35" t="s">
        <v>78</v>
      </c>
      <c r="E337" s="35" t="s">
        <v>240</v>
      </c>
      <c r="F337" s="125">
        <v>0</v>
      </c>
    </row>
    <row r="338" spans="1:6" s="105" customFormat="1" ht="12.75" customHeight="1">
      <c r="A338" s="153"/>
      <c r="B338" s="34" t="s">
        <v>127</v>
      </c>
      <c r="C338" s="35" t="s">
        <v>311</v>
      </c>
      <c r="D338" s="35" t="s">
        <v>128</v>
      </c>
      <c r="E338" s="35"/>
      <c r="F338" s="125">
        <f>F339+F341</f>
        <v>28</v>
      </c>
    </row>
    <row r="339" spans="1:6" s="105" customFormat="1" ht="12.75" customHeight="1" hidden="1">
      <c r="A339" s="153"/>
      <c r="B339" s="34" t="s">
        <v>312</v>
      </c>
      <c r="C339" s="35" t="s">
        <v>311</v>
      </c>
      <c r="D339" s="35" t="s">
        <v>313</v>
      </c>
      <c r="E339" s="35"/>
      <c r="F339" s="125">
        <f>F340</f>
        <v>0</v>
      </c>
    </row>
    <row r="340" spans="1:6" s="105" customFormat="1" ht="12.75" customHeight="1" hidden="1">
      <c r="A340" s="153"/>
      <c r="B340" s="34" t="s">
        <v>239</v>
      </c>
      <c r="C340" s="35" t="s">
        <v>311</v>
      </c>
      <c r="D340" s="35" t="s">
        <v>313</v>
      </c>
      <c r="E340" s="35" t="s">
        <v>240</v>
      </c>
      <c r="F340" s="125">
        <v>0</v>
      </c>
    </row>
    <row r="341" spans="1:6" s="105" customFormat="1" ht="12.75" customHeight="1">
      <c r="A341" s="153"/>
      <c r="B341" s="34" t="s">
        <v>129</v>
      </c>
      <c r="C341" s="35" t="s">
        <v>311</v>
      </c>
      <c r="D341" s="35" t="s">
        <v>130</v>
      </c>
      <c r="E341" s="35"/>
      <c r="F341" s="125">
        <f>F342</f>
        <v>28</v>
      </c>
    </row>
    <row r="342" spans="1:6" s="105" customFormat="1" ht="12.75" customHeight="1">
      <c r="A342" s="153"/>
      <c r="B342" s="34" t="s">
        <v>239</v>
      </c>
      <c r="C342" s="35" t="s">
        <v>311</v>
      </c>
      <c r="D342" s="35" t="s">
        <v>130</v>
      </c>
      <c r="E342" s="35" t="s">
        <v>240</v>
      </c>
      <c r="F342" s="125">
        <v>28</v>
      </c>
    </row>
    <row r="343" spans="1:6" s="105" customFormat="1" ht="27" hidden="1">
      <c r="A343" s="114">
        <v>16</v>
      </c>
      <c r="B343" s="132" t="s">
        <v>314</v>
      </c>
      <c r="C343" s="117" t="s">
        <v>315</v>
      </c>
      <c r="D343" s="155"/>
      <c r="E343" s="133"/>
      <c r="F343" s="118">
        <f>F344</f>
        <v>0</v>
      </c>
    </row>
    <row r="344" spans="1:6" s="105" customFormat="1" ht="12.75" customHeight="1" hidden="1">
      <c r="A344" s="156"/>
      <c r="B344" s="34" t="s">
        <v>272</v>
      </c>
      <c r="C344" s="35" t="s">
        <v>527</v>
      </c>
      <c r="D344" s="41"/>
      <c r="E344" s="35"/>
      <c r="F344" s="157">
        <f>F346</f>
        <v>0</v>
      </c>
    </row>
    <row r="345" spans="1:6" s="105" customFormat="1" ht="12.75" customHeight="1" hidden="1">
      <c r="A345" s="156"/>
      <c r="B345" s="34" t="s">
        <v>272</v>
      </c>
      <c r="C345" s="35" t="s">
        <v>316</v>
      </c>
      <c r="D345" s="41"/>
      <c r="E345" s="35"/>
      <c r="F345" s="157">
        <f>F346</f>
        <v>0</v>
      </c>
    </row>
    <row r="346" spans="1:6" s="105" customFormat="1" ht="26.25" hidden="1">
      <c r="A346" s="153"/>
      <c r="B346" s="34" t="s">
        <v>120</v>
      </c>
      <c r="C346" s="35" t="s">
        <v>317</v>
      </c>
      <c r="D346" s="41"/>
      <c r="E346" s="35"/>
      <c r="F346" s="125">
        <f>F347+F350+F354</f>
        <v>0</v>
      </c>
    </row>
    <row r="347" spans="1:6" s="105" customFormat="1" ht="51.75" hidden="1">
      <c r="A347" s="153"/>
      <c r="B347" s="34" t="s">
        <v>122</v>
      </c>
      <c r="C347" s="35" t="s">
        <v>317</v>
      </c>
      <c r="D347" s="41" t="s">
        <v>123</v>
      </c>
      <c r="E347" s="35"/>
      <c r="F347" s="125">
        <f>F348</f>
        <v>0</v>
      </c>
    </row>
    <row r="348" spans="1:6" s="105" customFormat="1" ht="12.75" customHeight="1" hidden="1">
      <c r="A348" s="153"/>
      <c r="B348" s="34" t="s">
        <v>124</v>
      </c>
      <c r="C348" s="35" t="s">
        <v>317</v>
      </c>
      <c r="D348" s="35" t="s">
        <v>133</v>
      </c>
      <c r="E348" s="36"/>
      <c r="F348" s="125">
        <f>F349</f>
        <v>0</v>
      </c>
    </row>
    <row r="349" spans="1:6" s="105" customFormat="1" ht="15" hidden="1">
      <c r="A349" s="153"/>
      <c r="B349" s="34" t="s">
        <v>318</v>
      </c>
      <c r="C349" s="35" t="s">
        <v>317</v>
      </c>
      <c r="D349" s="35" t="s">
        <v>133</v>
      </c>
      <c r="E349" s="35" t="s">
        <v>319</v>
      </c>
      <c r="F349" s="125">
        <v>0</v>
      </c>
    </row>
    <row r="350" spans="1:6" s="105" customFormat="1" ht="26.25" hidden="1">
      <c r="A350" s="153"/>
      <c r="B350" s="34" t="s">
        <v>76</v>
      </c>
      <c r="C350" s="35" t="s">
        <v>317</v>
      </c>
      <c r="D350" s="35" t="s">
        <v>104</v>
      </c>
      <c r="E350" s="35"/>
      <c r="F350" s="125">
        <f>F351</f>
        <v>0</v>
      </c>
    </row>
    <row r="351" spans="1:6" s="105" customFormat="1" ht="26.25" hidden="1">
      <c r="A351" s="153"/>
      <c r="B351" s="34" t="s">
        <v>77</v>
      </c>
      <c r="C351" s="35" t="s">
        <v>317</v>
      </c>
      <c r="D351" s="35" t="s">
        <v>78</v>
      </c>
      <c r="E351" s="36"/>
      <c r="F351" s="125">
        <f>F352</f>
        <v>0</v>
      </c>
    </row>
    <row r="352" spans="1:6" s="105" customFormat="1" ht="12.75" customHeight="1" hidden="1">
      <c r="A352" s="153"/>
      <c r="B352" s="34" t="s">
        <v>318</v>
      </c>
      <c r="C352" s="35" t="s">
        <v>317</v>
      </c>
      <c r="D352" s="35" t="s">
        <v>78</v>
      </c>
      <c r="E352" s="35" t="s">
        <v>319</v>
      </c>
      <c r="F352" s="125">
        <v>0</v>
      </c>
    </row>
    <row r="353" spans="1:6" s="105" customFormat="1" ht="12.75" customHeight="1" hidden="1">
      <c r="A353" s="153"/>
      <c r="B353" s="34" t="s">
        <v>127</v>
      </c>
      <c r="C353" s="35" t="s">
        <v>317</v>
      </c>
      <c r="D353" s="35" t="s">
        <v>128</v>
      </c>
      <c r="E353" s="35"/>
      <c r="F353" s="125">
        <f>F354</f>
        <v>0</v>
      </c>
    </row>
    <row r="354" spans="1:6" s="105" customFormat="1" ht="12.75" customHeight="1" hidden="1">
      <c r="A354" s="153"/>
      <c r="B354" s="34" t="s">
        <v>129</v>
      </c>
      <c r="C354" s="35" t="s">
        <v>317</v>
      </c>
      <c r="D354" s="35" t="s">
        <v>130</v>
      </c>
      <c r="E354" s="36"/>
      <c r="F354" s="125">
        <f>F355</f>
        <v>0</v>
      </c>
    </row>
    <row r="355" spans="1:6" s="105" customFormat="1" ht="12.75" customHeight="1" hidden="1">
      <c r="A355" s="153"/>
      <c r="B355" s="34" t="s">
        <v>318</v>
      </c>
      <c r="C355" s="35" t="s">
        <v>317</v>
      </c>
      <c r="D355" s="35" t="s">
        <v>130</v>
      </c>
      <c r="E355" s="35" t="s">
        <v>319</v>
      </c>
      <c r="F355" s="125">
        <v>0</v>
      </c>
    </row>
    <row r="356" spans="1:6" s="105" customFormat="1" ht="38.25" customHeight="1">
      <c r="A356" s="114">
        <v>15</v>
      </c>
      <c r="B356" s="158" t="s">
        <v>320</v>
      </c>
      <c r="C356" s="149" t="s">
        <v>321</v>
      </c>
      <c r="D356" s="144"/>
      <c r="E356" s="144"/>
      <c r="F356" s="118">
        <f>F357</f>
        <v>5756.7</v>
      </c>
    </row>
    <row r="357" spans="1:6" s="105" customFormat="1" ht="12.75" customHeight="1">
      <c r="A357" s="156"/>
      <c r="B357" s="34" t="s">
        <v>272</v>
      </c>
      <c r="C357" s="41" t="s">
        <v>322</v>
      </c>
      <c r="D357" s="36"/>
      <c r="E357" s="36"/>
      <c r="F357" s="124">
        <f>F358</f>
        <v>5756.7</v>
      </c>
    </row>
    <row r="358" spans="1:6" s="105" customFormat="1" ht="12.75" customHeight="1">
      <c r="A358" s="156"/>
      <c r="B358" s="34" t="s">
        <v>272</v>
      </c>
      <c r="C358" s="41" t="s">
        <v>323</v>
      </c>
      <c r="D358" s="36"/>
      <c r="E358" s="36"/>
      <c r="F358" s="124">
        <f>F359+F365+F369+F373+F377+F383+F390+F397+F403+F407+F414</f>
        <v>5756.7</v>
      </c>
    </row>
    <row r="359" spans="1:6" s="105" customFormat="1" ht="26.25" hidden="1">
      <c r="A359" s="119"/>
      <c r="B359" s="134" t="s">
        <v>120</v>
      </c>
      <c r="C359" s="151" t="s">
        <v>324</v>
      </c>
      <c r="D359" s="131"/>
      <c r="E359" s="131"/>
      <c r="F359" s="123">
        <f>F360+F363</f>
        <v>0</v>
      </c>
    </row>
    <row r="360" spans="1:6" s="105" customFormat="1" ht="26.25" hidden="1">
      <c r="A360" s="156"/>
      <c r="B360" s="34" t="s">
        <v>76</v>
      </c>
      <c r="C360" s="41" t="s">
        <v>324</v>
      </c>
      <c r="D360" s="36">
        <v>200</v>
      </c>
      <c r="E360" s="36"/>
      <c r="F360" s="124">
        <f>F361</f>
        <v>0</v>
      </c>
    </row>
    <row r="361" spans="1:6" s="105" customFormat="1" ht="26.25" hidden="1">
      <c r="A361" s="156"/>
      <c r="B361" s="34" t="s">
        <v>77</v>
      </c>
      <c r="C361" s="41" t="s">
        <v>324</v>
      </c>
      <c r="D361" s="36">
        <v>240</v>
      </c>
      <c r="E361" s="36"/>
      <c r="F361" s="124">
        <f>F362</f>
        <v>0</v>
      </c>
    </row>
    <row r="362" spans="1:6" s="105" customFormat="1" ht="12.75" customHeight="1" hidden="1">
      <c r="A362" s="156"/>
      <c r="B362" s="34" t="s">
        <v>125</v>
      </c>
      <c r="C362" s="41" t="s">
        <v>324</v>
      </c>
      <c r="D362" s="36">
        <v>240</v>
      </c>
      <c r="E362" s="35" t="s">
        <v>126</v>
      </c>
      <c r="F362" s="124">
        <v>0</v>
      </c>
    </row>
    <row r="363" spans="1:6" s="105" customFormat="1" ht="12.75" customHeight="1" hidden="1">
      <c r="A363" s="156"/>
      <c r="B363" s="34" t="s">
        <v>312</v>
      </c>
      <c r="C363" s="41" t="s">
        <v>324</v>
      </c>
      <c r="D363" s="36">
        <v>830</v>
      </c>
      <c r="E363" s="36"/>
      <c r="F363" s="124">
        <f>F364</f>
        <v>0</v>
      </c>
    </row>
    <row r="364" spans="1:6" s="105" customFormat="1" ht="12.75" customHeight="1" hidden="1">
      <c r="A364" s="156"/>
      <c r="B364" s="34" t="s">
        <v>125</v>
      </c>
      <c r="C364" s="41" t="s">
        <v>324</v>
      </c>
      <c r="D364" s="36">
        <v>830</v>
      </c>
      <c r="E364" s="35" t="s">
        <v>126</v>
      </c>
      <c r="F364" s="124">
        <v>0</v>
      </c>
    </row>
    <row r="365" spans="1:6" s="105" customFormat="1" ht="25.5" customHeight="1">
      <c r="A365" s="119"/>
      <c r="B365" s="134" t="s">
        <v>326</v>
      </c>
      <c r="C365" s="131" t="s">
        <v>327</v>
      </c>
      <c r="D365" s="131"/>
      <c r="E365" s="131"/>
      <c r="F365" s="138">
        <f>F367</f>
        <v>385</v>
      </c>
    </row>
    <row r="366" spans="1:6" s="105" customFormat="1" ht="12.75" customHeight="1">
      <c r="A366" s="156"/>
      <c r="B366" s="34" t="s">
        <v>328</v>
      </c>
      <c r="C366" s="36" t="s">
        <v>327</v>
      </c>
      <c r="D366" s="36">
        <v>300</v>
      </c>
      <c r="E366" s="36"/>
      <c r="F366" s="125">
        <f>F367</f>
        <v>385</v>
      </c>
    </row>
    <row r="367" spans="1:6" s="105" customFormat="1" ht="25.5" customHeight="1">
      <c r="A367" s="156"/>
      <c r="B367" s="34" t="s">
        <v>329</v>
      </c>
      <c r="C367" s="36" t="s">
        <v>327</v>
      </c>
      <c r="D367" s="35" t="s">
        <v>330</v>
      </c>
      <c r="E367" s="36"/>
      <c r="F367" s="125">
        <f>F368</f>
        <v>385</v>
      </c>
    </row>
    <row r="368" spans="1:6" s="105" customFormat="1" ht="12.75" customHeight="1">
      <c r="A368" s="156"/>
      <c r="B368" s="34" t="s">
        <v>331</v>
      </c>
      <c r="C368" s="36" t="s">
        <v>327</v>
      </c>
      <c r="D368" s="35" t="s">
        <v>330</v>
      </c>
      <c r="E368" s="36">
        <v>1001</v>
      </c>
      <c r="F368" s="125">
        <v>385</v>
      </c>
    </row>
    <row r="369" spans="1:6" s="105" customFormat="1" ht="25.5" customHeight="1">
      <c r="A369" s="119"/>
      <c r="B369" s="134" t="s">
        <v>332</v>
      </c>
      <c r="C369" s="121" t="s">
        <v>333</v>
      </c>
      <c r="D369" s="131"/>
      <c r="E369" s="131"/>
      <c r="F369" s="138">
        <f>F371</f>
        <v>100</v>
      </c>
    </row>
    <row r="370" spans="1:6" s="105" customFormat="1" ht="12.75" customHeight="1">
      <c r="A370" s="156"/>
      <c r="B370" s="34" t="s">
        <v>127</v>
      </c>
      <c r="C370" s="35" t="s">
        <v>333</v>
      </c>
      <c r="D370" s="36">
        <v>800</v>
      </c>
      <c r="E370" s="36"/>
      <c r="F370" s="125">
        <f aca="true" t="shared" si="6" ref="F370:F375">F371</f>
        <v>100</v>
      </c>
    </row>
    <row r="371" spans="1:6" s="105" customFormat="1" ht="12.75" customHeight="1">
      <c r="A371" s="156"/>
      <c r="B371" s="34" t="s">
        <v>334</v>
      </c>
      <c r="C371" s="35" t="s">
        <v>333</v>
      </c>
      <c r="D371" s="35" t="s">
        <v>335</v>
      </c>
      <c r="E371" s="36"/>
      <c r="F371" s="125">
        <f t="shared" si="6"/>
        <v>100</v>
      </c>
    </row>
    <row r="372" spans="1:6" s="105" customFormat="1" ht="12.75" customHeight="1">
      <c r="A372" s="156"/>
      <c r="B372" s="34" t="s">
        <v>336</v>
      </c>
      <c r="C372" s="35" t="s">
        <v>333</v>
      </c>
      <c r="D372" s="35" t="s">
        <v>335</v>
      </c>
      <c r="E372" s="35" t="s">
        <v>337</v>
      </c>
      <c r="F372" s="125">
        <v>100</v>
      </c>
    </row>
    <row r="373" spans="1:6" s="105" customFormat="1" ht="12" customHeight="1">
      <c r="A373" s="119"/>
      <c r="B373" s="134" t="s">
        <v>338</v>
      </c>
      <c r="C373" s="151" t="s">
        <v>339</v>
      </c>
      <c r="D373" s="121"/>
      <c r="E373" s="121"/>
      <c r="F373" s="138">
        <f t="shared" si="6"/>
        <v>200</v>
      </c>
    </row>
    <row r="374" spans="1:6" s="105" customFormat="1" ht="25.5" customHeight="1">
      <c r="A374" s="156"/>
      <c r="B374" s="34" t="s">
        <v>76</v>
      </c>
      <c r="C374" s="41" t="s">
        <v>457</v>
      </c>
      <c r="D374" s="35" t="s">
        <v>104</v>
      </c>
      <c r="E374" s="35"/>
      <c r="F374" s="125">
        <f t="shared" si="6"/>
        <v>200</v>
      </c>
    </row>
    <row r="375" spans="1:6" s="105" customFormat="1" ht="25.5" customHeight="1">
      <c r="A375" s="156"/>
      <c r="B375" s="34" t="s">
        <v>77</v>
      </c>
      <c r="C375" s="41" t="s">
        <v>339</v>
      </c>
      <c r="D375" s="35" t="s">
        <v>78</v>
      </c>
      <c r="E375" s="35"/>
      <c r="F375" s="125">
        <f t="shared" si="6"/>
        <v>200</v>
      </c>
    </row>
    <row r="376" spans="1:6" s="105" customFormat="1" ht="12.75" customHeight="1">
      <c r="A376" s="156"/>
      <c r="B376" s="34" t="s">
        <v>228</v>
      </c>
      <c r="C376" s="41" t="s">
        <v>339</v>
      </c>
      <c r="D376" s="35" t="s">
        <v>78</v>
      </c>
      <c r="E376" s="35" t="s">
        <v>229</v>
      </c>
      <c r="F376" s="125">
        <v>200</v>
      </c>
    </row>
    <row r="377" spans="1:6" s="105" customFormat="1" ht="38.25" customHeight="1">
      <c r="A377" s="119"/>
      <c r="B377" s="134" t="s">
        <v>341</v>
      </c>
      <c r="C377" s="131" t="s">
        <v>340</v>
      </c>
      <c r="D377" s="121"/>
      <c r="E377" s="121"/>
      <c r="F377" s="138">
        <f>F378+F381</f>
        <v>870</v>
      </c>
    </row>
    <row r="378" spans="1:6" s="105" customFormat="1" ht="25.5" customHeight="1">
      <c r="A378" s="156"/>
      <c r="B378" s="34" t="s">
        <v>76</v>
      </c>
      <c r="C378" s="36" t="s">
        <v>340</v>
      </c>
      <c r="D378" s="35" t="s">
        <v>104</v>
      </c>
      <c r="E378" s="35"/>
      <c r="F378" s="125">
        <f>F379</f>
        <v>870</v>
      </c>
    </row>
    <row r="379" spans="1:6" s="105" customFormat="1" ht="25.5" customHeight="1">
      <c r="A379" s="156"/>
      <c r="B379" s="34" t="s">
        <v>77</v>
      </c>
      <c r="C379" s="36" t="s">
        <v>340</v>
      </c>
      <c r="D379" s="35" t="s">
        <v>78</v>
      </c>
      <c r="E379" s="35"/>
      <c r="F379" s="125">
        <f>F380</f>
        <v>870</v>
      </c>
    </row>
    <row r="380" spans="1:6" s="105" customFormat="1" ht="12.75" customHeight="1">
      <c r="A380" s="156"/>
      <c r="B380" s="65" t="s">
        <v>199</v>
      </c>
      <c r="C380" s="36" t="s">
        <v>340</v>
      </c>
      <c r="D380" s="35" t="s">
        <v>78</v>
      </c>
      <c r="E380" s="35" t="s">
        <v>200</v>
      </c>
      <c r="F380" s="125">
        <v>870</v>
      </c>
    </row>
    <row r="381" spans="1:6" s="105" customFormat="1" ht="12.75" customHeight="1" hidden="1">
      <c r="A381" s="156"/>
      <c r="B381" s="65" t="s">
        <v>312</v>
      </c>
      <c r="C381" s="36" t="s">
        <v>340</v>
      </c>
      <c r="D381" s="35" t="s">
        <v>313</v>
      </c>
      <c r="E381" s="35"/>
      <c r="F381" s="125">
        <f>F382</f>
        <v>0</v>
      </c>
    </row>
    <row r="382" spans="1:6" s="105" customFormat="1" ht="12.75" customHeight="1" hidden="1">
      <c r="A382" s="156"/>
      <c r="B382" s="65" t="s">
        <v>199</v>
      </c>
      <c r="C382" s="36" t="s">
        <v>340</v>
      </c>
      <c r="D382" s="35" t="s">
        <v>313</v>
      </c>
      <c r="E382" s="35" t="s">
        <v>200</v>
      </c>
      <c r="F382" s="125">
        <v>0</v>
      </c>
    </row>
    <row r="383" spans="1:6" s="105" customFormat="1" ht="12.75" customHeight="1" hidden="1">
      <c r="A383" s="119"/>
      <c r="B383" s="134" t="s">
        <v>342</v>
      </c>
      <c r="C383" s="121" t="s">
        <v>359</v>
      </c>
      <c r="D383" s="121"/>
      <c r="E383" s="121"/>
      <c r="F383" s="138">
        <f>F384+F387</f>
        <v>0</v>
      </c>
    </row>
    <row r="384" spans="1:6" s="105" customFormat="1" ht="12.75" customHeight="1" hidden="1">
      <c r="A384" s="156"/>
      <c r="B384" s="34" t="s">
        <v>76</v>
      </c>
      <c r="C384" s="35" t="s">
        <v>359</v>
      </c>
      <c r="D384" s="35" t="s">
        <v>104</v>
      </c>
      <c r="E384" s="35"/>
      <c r="F384" s="125">
        <f>F385</f>
        <v>0</v>
      </c>
    </row>
    <row r="385" spans="1:6" s="105" customFormat="1" ht="26.25" hidden="1">
      <c r="A385" s="156"/>
      <c r="B385" s="34" t="s">
        <v>77</v>
      </c>
      <c r="C385" s="35" t="s">
        <v>359</v>
      </c>
      <c r="D385" s="35" t="s">
        <v>78</v>
      </c>
      <c r="E385" s="35"/>
      <c r="F385" s="125">
        <f>F386</f>
        <v>0</v>
      </c>
    </row>
    <row r="386" spans="1:6" s="105" customFormat="1" ht="12.75" customHeight="1" hidden="1">
      <c r="A386" s="156"/>
      <c r="B386" s="65" t="s">
        <v>170</v>
      </c>
      <c r="C386" s="35" t="s">
        <v>359</v>
      </c>
      <c r="D386" s="35" t="s">
        <v>78</v>
      </c>
      <c r="E386" s="35" t="s">
        <v>343</v>
      </c>
      <c r="F386" s="125">
        <v>0</v>
      </c>
    </row>
    <row r="387" spans="1:6" s="105" customFormat="1" ht="12.75" customHeight="1" hidden="1">
      <c r="A387" s="156"/>
      <c r="B387" s="65" t="s">
        <v>328</v>
      </c>
      <c r="C387" s="35" t="s">
        <v>359</v>
      </c>
      <c r="D387" s="35" t="s">
        <v>344</v>
      </c>
      <c r="E387" s="35"/>
      <c r="F387" s="125">
        <f>F388</f>
        <v>0</v>
      </c>
    </row>
    <row r="388" spans="1:6" s="105" customFormat="1" ht="12.75" customHeight="1" hidden="1">
      <c r="A388" s="156"/>
      <c r="B388" s="34" t="s">
        <v>345</v>
      </c>
      <c r="C388" s="35" t="s">
        <v>359</v>
      </c>
      <c r="D388" s="35" t="s">
        <v>346</v>
      </c>
      <c r="E388" s="35"/>
      <c r="F388" s="125">
        <f>F389</f>
        <v>0</v>
      </c>
    </row>
    <row r="389" spans="1:6" s="105" customFormat="1" ht="12.75" customHeight="1" hidden="1">
      <c r="A389" s="156"/>
      <c r="B389" s="65" t="s">
        <v>170</v>
      </c>
      <c r="C389" s="35" t="s">
        <v>359</v>
      </c>
      <c r="D389" s="35" t="s">
        <v>346</v>
      </c>
      <c r="E389" s="35" t="s">
        <v>343</v>
      </c>
      <c r="F389" s="125">
        <v>0</v>
      </c>
    </row>
    <row r="390" spans="1:6" s="105" customFormat="1" ht="26.25" hidden="1">
      <c r="A390" s="119"/>
      <c r="B390" s="130" t="s">
        <v>217</v>
      </c>
      <c r="C390" s="151" t="s">
        <v>347</v>
      </c>
      <c r="D390" s="131"/>
      <c r="E390" s="121"/>
      <c r="F390" s="138">
        <f>F391+F395</f>
        <v>0</v>
      </c>
    </row>
    <row r="391" spans="1:6" s="105" customFormat="1" ht="26.25" hidden="1">
      <c r="A391" s="156"/>
      <c r="B391" s="39" t="s">
        <v>76</v>
      </c>
      <c r="C391" s="41" t="s">
        <v>347</v>
      </c>
      <c r="D391" s="36">
        <v>200</v>
      </c>
      <c r="E391" s="35"/>
      <c r="F391" s="125">
        <f>F392</f>
        <v>0</v>
      </c>
    </row>
    <row r="392" spans="1:6" s="105" customFormat="1" ht="26.25" hidden="1">
      <c r="A392" s="156"/>
      <c r="B392" s="34" t="s">
        <v>77</v>
      </c>
      <c r="C392" s="41" t="s">
        <v>347</v>
      </c>
      <c r="D392" s="36">
        <v>240</v>
      </c>
      <c r="E392" s="35"/>
      <c r="F392" s="125">
        <f>F393</f>
        <v>0</v>
      </c>
    </row>
    <row r="393" spans="1:6" s="105" customFormat="1" ht="12.75" customHeight="1" hidden="1">
      <c r="A393" s="156"/>
      <c r="B393" s="34" t="s">
        <v>190</v>
      </c>
      <c r="C393" s="41" t="s">
        <v>347</v>
      </c>
      <c r="D393" s="35" t="s">
        <v>78</v>
      </c>
      <c r="E393" s="35" t="s">
        <v>191</v>
      </c>
      <c r="F393" s="125">
        <v>0</v>
      </c>
    </row>
    <row r="394" spans="1:6" s="105" customFormat="1" ht="12.75" customHeight="1" hidden="1">
      <c r="A394" s="156"/>
      <c r="B394" s="34" t="s">
        <v>127</v>
      </c>
      <c r="C394" s="41" t="s">
        <v>347</v>
      </c>
      <c r="D394" s="35" t="s">
        <v>128</v>
      </c>
      <c r="E394" s="35"/>
      <c r="F394" s="125">
        <f>F395</f>
        <v>0</v>
      </c>
    </row>
    <row r="395" spans="1:6" s="105" customFormat="1" ht="12.75" customHeight="1" hidden="1">
      <c r="A395" s="156"/>
      <c r="B395" s="34" t="s">
        <v>312</v>
      </c>
      <c r="C395" s="41" t="s">
        <v>347</v>
      </c>
      <c r="D395" s="35" t="s">
        <v>313</v>
      </c>
      <c r="E395" s="35"/>
      <c r="F395" s="125">
        <f>F396</f>
        <v>0</v>
      </c>
    </row>
    <row r="396" spans="1:6" s="105" customFormat="1" ht="12.75" customHeight="1" hidden="1">
      <c r="A396" s="156"/>
      <c r="B396" s="34" t="s">
        <v>190</v>
      </c>
      <c r="C396" s="41" t="s">
        <v>347</v>
      </c>
      <c r="D396" s="35" t="s">
        <v>313</v>
      </c>
      <c r="E396" s="35" t="s">
        <v>191</v>
      </c>
      <c r="F396" s="125">
        <v>0</v>
      </c>
    </row>
    <row r="397" spans="1:6" s="105" customFormat="1" ht="12.75" customHeight="1">
      <c r="A397" s="154"/>
      <c r="B397" s="134" t="s">
        <v>348</v>
      </c>
      <c r="C397" s="151" t="s">
        <v>349</v>
      </c>
      <c r="D397" s="121"/>
      <c r="E397" s="121"/>
      <c r="F397" s="138">
        <f>F398+F401</f>
        <v>3753</v>
      </c>
    </row>
    <row r="398" spans="1:6" s="105" customFormat="1" ht="12.75" customHeight="1">
      <c r="A398" s="153"/>
      <c r="B398" s="34" t="s">
        <v>76</v>
      </c>
      <c r="C398" s="41" t="s">
        <v>349</v>
      </c>
      <c r="D398" s="35" t="s">
        <v>104</v>
      </c>
      <c r="E398" s="35"/>
      <c r="F398" s="125">
        <f>F399</f>
        <v>3753</v>
      </c>
    </row>
    <row r="399" spans="1:6" s="105" customFormat="1" ht="25.5" customHeight="1">
      <c r="A399" s="153"/>
      <c r="B399" s="34" t="s">
        <v>77</v>
      </c>
      <c r="C399" s="41" t="s">
        <v>349</v>
      </c>
      <c r="D399" s="35" t="s">
        <v>78</v>
      </c>
      <c r="E399" s="35"/>
      <c r="F399" s="125">
        <f>F400</f>
        <v>3753</v>
      </c>
    </row>
    <row r="400" spans="1:6" s="105" customFormat="1" ht="12.75" customHeight="1">
      <c r="A400" s="153"/>
      <c r="B400" s="34" t="s">
        <v>190</v>
      </c>
      <c r="C400" s="41" t="s">
        <v>349</v>
      </c>
      <c r="D400" s="35" t="s">
        <v>78</v>
      </c>
      <c r="E400" s="35" t="s">
        <v>191</v>
      </c>
      <c r="F400" s="125">
        <v>3753</v>
      </c>
    </row>
    <row r="401" spans="1:6" s="105" customFormat="1" ht="12.75" customHeight="1" hidden="1">
      <c r="A401" s="153"/>
      <c r="B401" s="34" t="s">
        <v>312</v>
      </c>
      <c r="C401" s="41" t="s">
        <v>349</v>
      </c>
      <c r="D401" s="35" t="s">
        <v>313</v>
      </c>
      <c r="E401" s="35"/>
      <c r="F401" s="125">
        <f>F402</f>
        <v>0</v>
      </c>
    </row>
    <row r="402" spans="1:6" s="105" customFormat="1" ht="12" customHeight="1" hidden="1">
      <c r="A402" s="153"/>
      <c r="B402" s="34" t="s">
        <v>190</v>
      </c>
      <c r="C402" s="41" t="s">
        <v>349</v>
      </c>
      <c r="D402" s="35" t="s">
        <v>313</v>
      </c>
      <c r="E402" s="35" t="s">
        <v>191</v>
      </c>
      <c r="F402" s="125">
        <v>0</v>
      </c>
    </row>
    <row r="403" spans="1:6" s="105" customFormat="1" ht="39" hidden="1">
      <c r="A403" s="154"/>
      <c r="B403" s="134" t="s">
        <v>350</v>
      </c>
      <c r="C403" s="151" t="s">
        <v>351</v>
      </c>
      <c r="D403" s="121"/>
      <c r="E403" s="121"/>
      <c r="F403" s="138">
        <f>F404</f>
        <v>0</v>
      </c>
    </row>
    <row r="404" spans="1:6" s="105" customFormat="1" ht="26.25" hidden="1">
      <c r="A404" s="153"/>
      <c r="B404" s="34" t="s">
        <v>76</v>
      </c>
      <c r="C404" s="41" t="s">
        <v>351</v>
      </c>
      <c r="D404" s="35" t="s">
        <v>104</v>
      </c>
      <c r="E404" s="35"/>
      <c r="F404" s="125">
        <f>F405</f>
        <v>0</v>
      </c>
    </row>
    <row r="405" spans="1:6" s="105" customFormat="1" ht="26.25" hidden="1">
      <c r="A405" s="153"/>
      <c r="B405" s="34" t="s">
        <v>77</v>
      </c>
      <c r="C405" s="41" t="s">
        <v>351</v>
      </c>
      <c r="D405" s="35" t="s">
        <v>78</v>
      </c>
      <c r="E405" s="35"/>
      <c r="F405" s="125">
        <f>F406</f>
        <v>0</v>
      </c>
    </row>
    <row r="406" spans="1:6" s="105" customFormat="1" ht="12.75" customHeight="1" hidden="1">
      <c r="A406" s="153"/>
      <c r="B406" s="34" t="s">
        <v>352</v>
      </c>
      <c r="C406" s="41" t="s">
        <v>351</v>
      </c>
      <c r="D406" s="35" t="s">
        <v>78</v>
      </c>
      <c r="E406" s="35" t="s">
        <v>353</v>
      </c>
      <c r="F406" s="125">
        <v>0</v>
      </c>
    </row>
    <row r="407" spans="1:6" s="105" customFormat="1" ht="25.5" customHeight="1">
      <c r="A407" s="154"/>
      <c r="B407" s="134" t="s">
        <v>354</v>
      </c>
      <c r="C407" s="121" t="s">
        <v>355</v>
      </c>
      <c r="D407" s="131"/>
      <c r="E407" s="131"/>
      <c r="F407" s="138">
        <f>F408+F411</f>
        <v>448.7</v>
      </c>
    </row>
    <row r="408" spans="1:6" s="105" customFormat="1" ht="51" customHeight="1">
      <c r="A408" s="153"/>
      <c r="B408" s="34" t="s">
        <v>122</v>
      </c>
      <c r="C408" s="35" t="s">
        <v>355</v>
      </c>
      <c r="D408" s="36">
        <v>100</v>
      </c>
      <c r="E408" s="36"/>
      <c r="F408" s="125">
        <f>F409</f>
        <v>448.7</v>
      </c>
    </row>
    <row r="409" spans="1:6" s="105" customFormat="1" ht="25.5" customHeight="1">
      <c r="A409" s="153"/>
      <c r="B409" s="34" t="s">
        <v>276</v>
      </c>
      <c r="C409" s="35" t="s">
        <v>355</v>
      </c>
      <c r="D409" s="35" t="s">
        <v>277</v>
      </c>
      <c r="E409" s="36"/>
      <c r="F409" s="125">
        <f>F410</f>
        <v>448.7</v>
      </c>
    </row>
    <row r="410" spans="1:6" s="105" customFormat="1" ht="12.75" customHeight="1">
      <c r="A410" s="153"/>
      <c r="B410" s="34" t="s">
        <v>356</v>
      </c>
      <c r="C410" s="35" t="s">
        <v>355</v>
      </c>
      <c r="D410" s="35" t="s">
        <v>277</v>
      </c>
      <c r="E410" s="35" t="s">
        <v>357</v>
      </c>
      <c r="F410" s="125">
        <v>448.7</v>
      </c>
    </row>
    <row r="411" spans="1:6" s="105" customFormat="1" ht="26.25" customHeight="1" hidden="1">
      <c r="A411" s="153"/>
      <c r="B411" s="34" t="s">
        <v>76</v>
      </c>
      <c r="C411" s="35" t="s">
        <v>355</v>
      </c>
      <c r="D411" s="35" t="s">
        <v>104</v>
      </c>
      <c r="E411" s="35"/>
      <c r="F411" s="125">
        <f>F412</f>
        <v>0</v>
      </c>
    </row>
    <row r="412" spans="1:6" s="105" customFormat="1" ht="27" customHeight="1" hidden="1">
      <c r="A412" s="153"/>
      <c r="B412" s="34" t="s">
        <v>77</v>
      </c>
      <c r="C412" s="35" t="s">
        <v>355</v>
      </c>
      <c r="D412" s="35" t="s">
        <v>78</v>
      </c>
      <c r="E412" s="36"/>
      <c r="F412" s="125">
        <f>F413</f>
        <v>0</v>
      </c>
    </row>
    <row r="413" spans="1:6" s="105" customFormat="1" ht="15.75" customHeight="1" hidden="1">
      <c r="A413" s="153"/>
      <c r="B413" s="34" t="s">
        <v>356</v>
      </c>
      <c r="C413" s="35" t="s">
        <v>355</v>
      </c>
      <c r="D413" s="35" t="s">
        <v>78</v>
      </c>
      <c r="E413" s="35" t="s">
        <v>357</v>
      </c>
      <c r="F413" s="125">
        <v>0</v>
      </c>
    </row>
    <row r="414" spans="1:6" s="105" customFormat="1" ht="27" customHeight="1" hidden="1">
      <c r="A414" s="198"/>
      <c r="B414" s="199" t="s">
        <v>449</v>
      </c>
      <c r="C414" s="200" t="s">
        <v>325</v>
      </c>
      <c r="D414" s="200"/>
      <c r="E414" s="200"/>
      <c r="F414" s="201">
        <f>F415</f>
        <v>0</v>
      </c>
    </row>
    <row r="415" spans="1:6" s="105" customFormat="1" ht="27" customHeight="1" hidden="1">
      <c r="A415" s="153"/>
      <c r="B415" s="34" t="s">
        <v>76</v>
      </c>
      <c r="C415" s="41" t="s">
        <v>325</v>
      </c>
      <c r="D415" s="36">
        <v>200</v>
      </c>
      <c r="E415" s="35"/>
      <c r="F415" s="124">
        <f>F416</f>
        <v>0</v>
      </c>
    </row>
    <row r="416" spans="1:6" s="105" customFormat="1" ht="27" customHeight="1" hidden="1">
      <c r="A416" s="153"/>
      <c r="B416" s="34" t="s">
        <v>77</v>
      </c>
      <c r="C416" s="41" t="s">
        <v>325</v>
      </c>
      <c r="D416" s="36">
        <v>240</v>
      </c>
      <c r="E416" s="35"/>
      <c r="F416" s="124">
        <f>F417+F418</f>
        <v>0</v>
      </c>
    </row>
    <row r="417" spans="1:6" s="105" customFormat="1" ht="15.75" customHeight="1" hidden="1">
      <c r="A417" s="153"/>
      <c r="B417" s="34" t="s">
        <v>190</v>
      </c>
      <c r="C417" s="41" t="s">
        <v>325</v>
      </c>
      <c r="D417" s="36">
        <v>240</v>
      </c>
      <c r="E417" s="35" t="s">
        <v>191</v>
      </c>
      <c r="F417" s="124">
        <v>0</v>
      </c>
    </row>
    <row r="418" spans="1:6" s="105" customFormat="1" ht="15.75" customHeight="1" hidden="1">
      <c r="A418" s="153"/>
      <c r="B418" s="34" t="s">
        <v>125</v>
      </c>
      <c r="C418" s="41" t="s">
        <v>325</v>
      </c>
      <c r="D418" s="36">
        <v>240</v>
      </c>
      <c r="E418" s="35" t="s">
        <v>126</v>
      </c>
      <c r="F418" s="124">
        <v>0</v>
      </c>
    </row>
    <row r="419" spans="1:6" s="109" customFormat="1" ht="15" customHeight="1">
      <c r="A419" s="394" t="s">
        <v>358</v>
      </c>
      <c r="B419" s="395"/>
      <c r="C419" s="395"/>
      <c r="D419" s="396"/>
      <c r="E419" s="159"/>
      <c r="F419" s="160">
        <f>F17+F283</f>
        <v>90543.2425</v>
      </c>
    </row>
    <row r="420" ht="12.75">
      <c r="F420" s="161"/>
    </row>
    <row r="421" ht="12.75">
      <c r="F421" s="161"/>
    </row>
    <row r="422" ht="12.75">
      <c r="F422" s="161"/>
    </row>
    <row r="423" ht="12.75">
      <c r="F423" s="161"/>
    </row>
    <row r="424" ht="12.75">
      <c r="F424" s="161"/>
    </row>
    <row r="425" ht="12.75">
      <c r="F425" s="161"/>
    </row>
    <row r="426" ht="12.75">
      <c r="F426" s="161"/>
    </row>
    <row r="427" ht="12.75">
      <c r="F427" s="161"/>
    </row>
    <row r="428" ht="12.75">
      <c r="F428" s="161"/>
    </row>
    <row r="429" ht="12.75">
      <c r="F429" s="161"/>
    </row>
    <row r="430" ht="12.75">
      <c r="F430" s="161"/>
    </row>
    <row r="431" ht="12.75">
      <c r="F431" s="161"/>
    </row>
    <row r="432" ht="12.75">
      <c r="F432" s="161"/>
    </row>
    <row r="433" ht="12.75">
      <c r="F433" s="161"/>
    </row>
    <row r="434" ht="12.75">
      <c r="F434" s="161"/>
    </row>
    <row r="435" ht="12.75">
      <c r="F435" s="161"/>
    </row>
    <row r="436" ht="12.75">
      <c r="F436" s="161"/>
    </row>
    <row r="437" ht="12.75">
      <c r="F437" s="161"/>
    </row>
    <row r="438" ht="12.75">
      <c r="F438" s="161"/>
    </row>
    <row r="439" ht="12.75">
      <c r="F439" s="161"/>
    </row>
    <row r="440" ht="12.75">
      <c r="F440" s="161"/>
    </row>
    <row r="441" ht="12.75">
      <c r="F441" s="161"/>
    </row>
    <row r="442" ht="12.75">
      <c r="F442" s="161"/>
    </row>
    <row r="443" ht="12.75">
      <c r="F443" s="161"/>
    </row>
    <row r="444" ht="12.75">
      <c r="F444" s="161"/>
    </row>
    <row r="445" ht="12.75">
      <c r="F445" s="161"/>
    </row>
    <row r="446" ht="12.75">
      <c r="F446" s="161"/>
    </row>
    <row r="447" ht="12.75">
      <c r="F447" s="161"/>
    </row>
    <row r="448" ht="12.75">
      <c r="F448" s="161"/>
    </row>
    <row r="449" ht="12.75">
      <c r="F449" s="161"/>
    </row>
    <row r="450" ht="12.75">
      <c r="F450" s="161"/>
    </row>
    <row r="451" ht="12.75">
      <c r="F451" s="161"/>
    </row>
    <row r="452" ht="12.75">
      <c r="F452" s="161"/>
    </row>
    <row r="453" ht="12.75">
      <c r="F453" s="161"/>
    </row>
    <row r="454" ht="12.75">
      <c r="F454" s="161"/>
    </row>
    <row r="455" ht="12.75">
      <c r="F455" s="161"/>
    </row>
    <row r="456" ht="12.75">
      <c r="F456" s="161"/>
    </row>
    <row r="457" ht="12.75">
      <c r="F457" s="161"/>
    </row>
    <row r="458" ht="12.75">
      <c r="F458" s="161"/>
    </row>
  </sheetData>
  <sheetProtection/>
  <mergeCells count="14">
    <mergeCell ref="A10:F10"/>
    <mergeCell ref="B283:E283"/>
    <mergeCell ref="A419:D419"/>
    <mergeCell ref="A11:F11"/>
    <mergeCell ref="A12:F12"/>
    <mergeCell ref="A13:F13"/>
    <mergeCell ref="B17:E17"/>
    <mergeCell ref="A9:F9"/>
    <mergeCell ref="A1:F1"/>
    <mergeCell ref="A2:F2"/>
    <mergeCell ref="A3:F3"/>
    <mergeCell ref="A4:F4"/>
    <mergeCell ref="A5:F5"/>
    <mergeCell ref="A8:F8"/>
  </mergeCells>
  <printOptions/>
  <pageMargins left="0.7874015748031497" right="0.6299212598425197" top="0.7874015748031497" bottom="0.3937007874015748" header="0" footer="0"/>
  <pageSetup horizontalDpi="600" verticalDpi="600" orientation="portrait" paperSize="9" scale="80" r:id="rId1"/>
  <rowBreaks count="8" manualBreakCount="8">
    <brk id="50" max="255" man="1"/>
    <brk id="108" max="5" man="1"/>
    <brk id="163" max="255" man="1"/>
    <brk id="250" max="255" man="1"/>
    <brk id="297" max="255" man="1"/>
    <brk id="330" max="255" man="1"/>
    <brk id="419" max="255" man="1"/>
    <brk id="4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7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3.7109375" style="110" customWidth="1"/>
    <col min="2" max="2" width="58.7109375" style="110" customWidth="1"/>
    <col min="3" max="3" width="13.7109375" style="110" customWidth="1"/>
    <col min="4" max="4" width="7.7109375" style="110" customWidth="1"/>
    <col min="5" max="5" width="9.7109375" style="110" customWidth="1"/>
    <col min="6" max="7" width="17.7109375" style="111" customWidth="1"/>
    <col min="8" max="16384" width="9.140625" style="110" customWidth="1"/>
  </cols>
  <sheetData>
    <row r="1" spans="1:7" ht="12.75" customHeight="1">
      <c r="A1" s="387" t="s">
        <v>544</v>
      </c>
      <c r="B1" s="388"/>
      <c r="C1" s="388"/>
      <c r="D1" s="388"/>
      <c r="E1" s="388"/>
      <c r="F1" s="388"/>
      <c r="G1" s="388"/>
    </row>
    <row r="2" spans="1:7" ht="12.75" customHeight="1">
      <c r="A2" s="387" t="s">
        <v>50</v>
      </c>
      <c r="B2" s="388"/>
      <c r="C2" s="388"/>
      <c r="D2" s="388"/>
      <c r="E2" s="388"/>
      <c r="F2" s="388"/>
      <c r="G2" s="388"/>
    </row>
    <row r="3" spans="1:7" ht="12.75" customHeight="1">
      <c r="A3" s="387" t="s">
        <v>51</v>
      </c>
      <c r="B3" s="388"/>
      <c r="C3" s="388"/>
      <c r="D3" s="388"/>
      <c r="E3" s="388"/>
      <c r="F3" s="388"/>
      <c r="G3" s="388"/>
    </row>
    <row r="4" spans="1:7" ht="12.75" customHeight="1">
      <c r="A4" s="387" t="s">
        <v>52</v>
      </c>
      <c r="B4" s="388"/>
      <c r="C4" s="388"/>
      <c r="D4" s="388"/>
      <c r="E4" s="388"/>
      <c r="F4" s="388"/>
      <c r="G4" s="388"/>
    </row>
    <row r="5" spans="1:7" ht="12.75" customHeight="1">
      <c r="A5" s="389" t="s">
        <v>655</v>
      </c>
      <c r="B5" s="388"/>
      <c r="C5" s="388"/>
      <c r="D5" s="388"/>
      <c r="E5" s="388"/>
      <c r="F5" s="388"/>
      <c r="G5" s="388"/>
    </row>
    <row r="6" spans="1:7" ht="12.75" customHeight="1">
      <c r="A6" s="232"/>
      <c r="B6" s="231"/>
      <c r="C6" s="231"/>
      <c r="D6" s="231"/>
      <c r="E6" s="231"/>
      <c r="F6" s="231"/>
      <c r="G6" s="231"/>
    </row>
    <row r="7" spans="1:7" ht="12.75" customHeight="1">
      <c r="A7" s="232"/>
      <c r="B7" s="231"/>
      <c r="C7" s="231"/>
      <c r="D7" s="231"/>
      <c r="E7" s="231"/>
      <c r="F7" s="231"/>
      <c r="G7" s="231"/>
    </row>
    <row r="8" spans="1:7" ht="12.75">
      <c r="A8" s="390"/>
      <c r="B8" s="388"/>
      <c r="C8" s="388"/>
      <c r="D8" s="388"/>
      <c r="E8" s="388"/>
      <c r="F8" s="388"/>
      <c r="G8" s="110"/>
    </row>
    <row r="9" spans="1:7" ht="14.25" customHeight="1">
      <c r="A9" s="386" t="s">
        <v>61</v>
      </c>
      <c r="B9" s="386"/>
      <c r="C9" s="386"/>
      <c r="D9" s="386"/>
      <c r="E9" s="386"/>
      <c r="F9" s="386"/>
      <c r="G9" s="388"/>
    </row>
    <row r="10" spans="1:7" ht="14.25" customHeight="1">
      <c r="A10" s="386" t="s">
        <v>62</v>
      </c>
      <c r="B10" s="386"/>
      <c r="C10" s="386"/>
      <c r="D10" s="386"/>
      <c r="E10" s="386"/>
      <c r="F10" s="386"/>
      <c r="G10" s="388"/>
    </row>
    <row r="11" spans="1:7" ht="12.75" customHeight="1">
      <c r="A11" s="386" t="s">
        <v>63</v>
      </c>
      <c r="B11" s="386"/>
      <c r="C11" s="386"/>
      <c r="D11" s="386"/>
      <c r="E11" s="386"/>
      <c r="F11" s="386"/>
      <c r="G11" s="388"/>
    </row>
    <row r="12" spans="1:7" ht="14.25" customHeight="1">
      <c r="A12" s="386" t="s">
        <v>64</v>
      </c>
      <c r="B12" s="386"/>
      <c r="C12" s="386"/>
      <c r="D12" s="386"/>
      <c r="E12" s="386"/>
      <c r="F12" s="386"/>
      <c r="G12" s="388"/>
    </row>
    <row r="13" spans="1:7" ht="15.75" customHeight="1">
      <c r="A13" s="400" t="s">
        <v>531</v>
      </c>
      <c r="B13" s="400"/>
      <c r="C13" s="400"/>
      <c r="D13" s="400"/>
      <c r="E13" s="400"/>
      <c r="F13" s="400"/>
      <c r="G13" s="388"/>
    </row>
    <row r="14" spans="1:7" ht="14.25">
      <c r="A14" s="397"/>
      <c r="B14" s="397"/>
      <c r="C14" s="397"/>
      <c r="D14" s="397"/>
      <c r="E14" s="397"/>
      <c r="F14" s="397"/>
      <c r="G14" s="401"/>
    </row>
    <row r="15" spans="1:7" s="103" customFormat="1" ht="12.75">
      <c r="A15" s="402" t="s">
        <v>55</v>
      </c>
      <c r="B15" s="403" t="s">
        <v>65</v>
      </c>
      <c r="C15" s="403" t="s">
        <v>66</v>
      </c>
      <c r="D15" s="403" t="s">
        <v>67</v>
      </c>
      <c r="E15" s="403" t="s">
        <v>68</v>
      </c>
      <c r="F15" s="398" t="s">
        <v>53</v>
      </c>
      <c r="G15" s="399"/>
    </row>
    <row r="16" spans="1:7" s="103" customFormat="1" ht="25.5" customHeight="1">
      <c r="A16" s="354"/>
      <c r="B16" s="354"/>
      <c r="C16" s="354"/>
      <c r="D16" s="354"/>
      <c r="E16" s="354"/>
      <c r="F16" s="77" t="s">
        <v>530</v>
      </c>
      <c r="G16" s="77" t="s">
        <v>532</v>
      </c>
    </row>
    <row r="17" spans="1:7" s="103" customFormat="1" ht="12.75">
      <c r="A17" s="12" t="s">
        <v>56</v>
      </c>
      <c r="B17" s="14">
        <v>2</v>
      </c>
      <c r="C17" s="14">
        <v>3</v>
      </c>
      <c r="D17" s="14">
        <v>4</v>
      </c>
      <c r="E17" s="14">
        <v>5</v>
      </c>
      <c r="F17" s="77">
        <v>6</v>
      </c>
      <c r="G17" s="77">
        <v>7</v>
      </c>
    </row>
    <row r="18" spans="1:7" s="103" customFormat="1" ht="15" customHeight="1">
      <c r="A18" s="112"/>
      <c r="B18" s="391" t="s">
        <v>69</v>
      </c>
      <c r="C18" s="392"/>
      <c r="D18" s="392"/>
      <c r="E18" s="393"/>
      <c r="F18" s="113">
        <f>F19+F25+F31+F79+F98+F128+F134+F152+F158+F238+F249+F268+F278</f>
        <v>16510</v>
      </c>
      <c r="G18" s="113">
        <f>G19+G25+G31+G79+G98+G128+G134+G152+G158+G238+G249+G268+G278</f>
        <v>880</v>
      </c>
    </row>
    <row r="19" spans="1:7" s="103" customFormat="1" ht="40.5" customHeight="1">
      <c r="A19" s="114">
        <v>1</v>
      </c>
      <c r="B19" s="115" t="s">
        <v>504</v>
      </c>
      <c r="C19" s="116" t="s">
        <v>509</v>
      </c>
      <c r="D19" s="117"/>
      <c r="E19" s="117"/>
      <c r="F19" s="118">
        <f aca="true" t="shared" si="0" ref="F19:G23">F20</f>
        <v>150</v>
      </c>
      <c r="G19" s="118">
        <f t="shared" si="0"/>
        <v>160</v>
      </c>
    </row>
    <row r="20" spans="1:7" s="103" customFormat="1" ht="93" customHeight="1">
      <c r="A20" s="119"/>
      <c r="B20" s="120" t="s">
        <v>505</v>
      </c>
      <c r="C20" s="121" t="s">
        <v>508</v>
      </c>
      <c r="D20" s="122"/>
      <c r="E20" s="122"/>
      <c r="F20" s="123">
        <f t="shared" si="0"/>
        <v>150</v>
      </c>
      <c r="G20" s="123">
        <f t="shared" si="0"/>
        <v>160</v>
      </c>
    </row>
    <row r="21" spans="1:7" s="103" customFormat="1" ht="65.25" customHeight="1">
      <c r="A21" s="39"/>
      <c r="B21" s="34" t="s">
        <v>506</v>
      </c>
      <c r="C21" s="35" t="s">
        <v>507</v>
      </c>
      <c r="D21" s="36"/>
      <c r="E21" s="36"/>
      <c r="F21" s="124">
        <f t="shared" si="0"/>
        <v>150</v>
      </c>
      <c r="G21" s="124">
        <f t="shared" si="0"/>
        <v>160</v>
      </c>
    </row>
    <row r="22" spans="1:7" s="103" customFormat="1" ht="25.5" customHeight="1">
      <c r="A22" s="39"/>
      <c r="B22" s="37" t="s">
        <v>76</v>
      </c>
      <c r="C22" s="35" t="s">
        <v>507</v>
      </c>
      <c r="D22" s="36">
        <v>200</v>
      </c>
      <c r="E22" s="36"/>
      <c r="F22" s="124">
        <f t="shared" si="0"/>
        <v>150</v>
      </c>
      <c r="G22" s="124">
        <f t="shared" si="0"/>
        <v>160</v>
      </c>
    </row>
    <row r="23" spans="1:7" s="103" customFormat="1" ht="25.5" customHeight="1">
      <c r="A23" s="39"/>
      <c r="B23" s="34" t="s">
        <v>77</v>
      </c>
      <c r="C23" s="35" t="s">
        <v>507</v>
      </c>
      <c r="D23" s="35" t="s">
        <v>78</v>
      </c>
      <c r="E23" s="35"/>
      <c r="F23" s="125">
        <f t="shared" si="0"/>
        <v>150</v>
      </c>
      <c r="G23" s="125">
        <f t="shared" si="0"/>
        <v>160</v>
      </c>
    </row>
    <row r="24" spans="1:7" s="103" customFormat="1" ht="41.25" customHeight="1">
      <c r="A24" s="39"/>
      <c r="B24" s="34" t="s">
        <v>268</v>
      </c>
      <c r="C24" s="35" t="s">
        <v>507</v>
      </c>
      <c r="D24" s="35" t="s">
        <v>78</v>
      </c>
      <c r="E24" s="35" t="s">
        <v>278</v>
      </c>
      <c r="F24" s="125">
        <v>150</v>
      </c>
      <c r="G24" s="125">
        <v>160</v>
      </c>
    </row>
    <row r="25" spans="1:7" ht="40.5">
      <c r="A25" s="114">
        <v>2</v>
      </c>
      <c r="B25" s="115" t="s">
        <v>70</v>
      </c>
      <c r="C25" s="116" t="s">
        <v>71</v>
      </c>
      <c r="D25" s="117"/>
      <c r="E25" s="117"/>
      <c r="F25" s="118">
        <f aca="true" t="shared" si="1" ref="F25:G29">F26</f>
        <v>350</v>
      </c>
      <c r="G25" s="118">
        <f t="shared" si="1"/>
        <v>360</v>
      </c>
    </row>
    <row r="26" spans="1:7" ht="13.5">
      <c r="A26" s="119"/>
      <c r="B26" s="120" t="s">
        <v>72</v>
      </c>
      <c r="C26" s="121" t="s">
        <v>73</v>
      </c>
      <c r="D26" s="122"/>
      <c r="E26" s="122"/>
      <c r="F26" s="123">
        <f t="shared" si="1"/>
        <v>350</v>
      </c>
      <c r="G26" s="123">
        <f t="shared" si="1"/>
        <v>360</v>
      </c>
    </row>
    <row r="27" spans="1:7" ht="25.5">
      <c r="A27" s="39"/>
      <c r="B27" s="34" t="s">
        <v>74</v>
      </c>
      <c r="C27" s="35" t="s">
        <v>75</v>
      </c>
      <c r="D27" s="36"/>
      <c r="E27" s="36"/>
      <c r="F27" s="124">
        <f t="shared" si="1"/>
        <v>350</v>
      </c>
      <c r="G27" s="124">
        <f t="shared" si="1"/>
        <v>360</v>
      </c>
    </row>
    <row r="28" spans="1:7" ht="25.5">
      <c r="A28" s="39"/>
      <c r="B28" s="37" t="s">
        <v>76</v>
      </c>
      <c r="C28" s="35" t="s">
        <v>75</v>
      </c>
      <c r="D28" s="36">
        <v>200</v>
      </c>
      <c r="E28" s="36"/>
      <c r="F28" s="124">
        <f t="shared" si="1"/>
        <v>350</v>
      </c>
      <c r="G28" s="124">
        <f t="shared" si="1"/>
        <v>360</v>
      </c>
    </row>
    <row r="29" spans="1:7" ht="25.5">
      <c r="A29" s="39"/>
      <c r="B29" s="34" t="s">
        <v>77</v>
      </c>
      <c r="C29" s="35" t="s">
        <v>75</v>
      </c>
      <c r="D29" s="35" t="s">
        <v>78</v>
      </c>
      <c r="E29" s="35"/>
      <c r="F29" s="125">
        <f t="shared" si="1"/>
        <v>350</v>
      </c>
      <c r="G29" s="125">
        <f t="shared" si="1"/>
        <v>360</v>
      </c>
    </row>
    <row r="30" spans="1:7" ht="12.75">
      <c r="A30" s="39"/>
      <c r="B30" s="34" t="s">
        <v>79</v>
      </c>
      <c r="C30" s="35" t="s">
        <v>75</v>
      </c>
      <c r="D30" s="35" t="s">
        <v>78</v>
      </c>
      <c r="E30" s="35" t="s">
        <v>80</v>
      </c>
      <c r="F30" s="125">
        <v>350</v>
      </c>
      <c r="G30" s="125">
        <v>360</v>
      </c>
    </row>
    <row r="31" spans="1:7" ht="39.75" customHeight="1" hidden="1">
      <c r="A31" s="114">
        <v>3</v>
      </c>
      <c r="B31" s="115" t="s">
        <v>81</v>
      </c>
      <c r="C31" s="116" t="s">
        <v>82</v>
      </c>
      <c r="D31" s="117" t="s">
        <v>83</v>
      </c>
      <c r="E31" s="117"/>
      <c r="F31" s="118">
        <f>F32+F52+F69</f>
        <v>0</v>
      </c>
      <c r="G31" s="118">
        <f>G32+G52+G69</f>
        <v>0</v>
      </c>
    </row>
    <row r="32" spans="1:7" ht="38.25" hidden="1">
      <c r="A32" s="126"/>
      <c r="B32" s="126" t="s">
        <v>84</v>
      </c>
      <c r="C32" s="127" t="s">
        <v>85</v>
      </c>
      <c r="D32" s="128"/>
      <c r="E32" s="128"/>
      <c r="F32" s="129">
        <f>F33+F42+F47</f>
        <v>0</v>
      </c>
      <c r="G32" s="129">
        <f>G33+G42+G47</f>
        <v>0</v>
      </c>
    </row>
    <row r="33" spans="1:7" ht="26.25" customHeight="1" hidden="1">
      <c r="A33" s="130"/>
      <c r="B33" s="130" t="s">
        <v>86</v>
      </c>
      <c r="C33" s="121" t="s">
        <v>87</v>
      </c>
      <c r="D33" s="131"/>
      <c r="E33" s="131"/>
      <c r="F33" s="123">
        <f>F34+F38</f>
        <v>0</v>
      </c>
      <c r="G33" s="123">
        <f>G34+G38</f>
        <v>0</v>
      </c>
    </row>
    <row r="34" spans="1:7" ht="38.25" hidden="1">
      <c r="A34" s="39"/>
      <c r="B34" s="63" t="s">
        <v>95</v>
      </c>
      <c r="C34" s="35" t="s">
        <v>96</v>
      </c>
      <c r="D34" s="35"/>
      <c r="E34" s="35"/>
      <c r="F34" s="125">
        <f aca="true" t="shared" si="2" ref="F34:G36">F35</f>
        <v>0</v>
      </c>
      <c r="G34" s="125">
        <f t="shared" si="2"/>
        <v>0</v>
      </c>
    </row>
    <row r="35" spans="1:7" ht="25.5" hidden="1">
      <c r="A35" s="39"/>
      <c r="B35" s="63" t="s">
        <v>90</v>
      </c>
      <c r="C35" s="35" t="s">
        <v>96</v>
      </c>
      <c r="D35" s="35" t="s">
        <v>97</v>
      </c>
      <c r="E35" s="35"/>
      <c r="F35" s="125">
        <f t="shared" si="2"/>
        <v>0</v>
      </c>
      <c r="G35" s="125">
        <f t="shared" si="2"/>
        <v>0</v>
      </c>
    </row>
    <row r="36" spans="1:7" ht="12.75" hidden="1">
      <c r="A36" s="39"/>
      <c r="B36" s="63" t="s">
        <v>91</v>
      </c>
      <c r="C36" s="35" t="s">
        <v>96</v>
      </c>
      <c r="D36" s="35" t="s">
        <v>92</v>
      </c>
      <c r="E36" s="35"/>
      <c r="F36" s="125">
        <f t="shared" si="2"/>
        <v>0</v>
      </c>
      <c r="G36" s="125">
        <f t="shared" si="2"/>
        <v>0</v>
      </c>
    </row>
    <row r="37" spans="1:7" ht="12.75" hidden="1">
      <c r="A37" s="39"/>
      <c r="B37" s="34" t="s">
        <v>93</v>
      </c>
      <c r="C37" s="35" t="s">
        <v>96</v>
      </c>
      <c r="D37" s="35" t="s">
        <v>92</v>
      </c>
      <c r="E37" s="35" t="s">
        <v>94</v>
      </c>
      <c r="F37" s="125">
        <v>0</v>
      </c>
      <c r="G37" s="125">
        <v>0</v>
      </c>
    </row>
    <row r="38" spans="1:7" ht="38.25" hidden="1">
      <c r="A38" s="39"/>
      <c r="B38" s="39" t="s">
        <v>88</v>
      </c>
      <c r="C38" s="35" t="s">
        <v>89</v>
      </c>
      <c r="D38" s="36"/>
      <c r="E38" s="36"/>
      <c r="F38" s="124">
        <f aca="true" t="shared" si="3" ref="F38:G40">F39</f>
        <v>0</v>
      </c>
      <c r="G38" s="124">
        <f t="shared" si="3"/>
        <v>0</v>
      </c>
    </row>
    <row r="39" spans="1:7" ht="25.5" hidden="1">
      <c r="A39" s="39"/>
      <c r="B39" s="39" t="s">
        <v>90</v>
      </c>
      <c r="C39" s="35" t="s">
        <v>89</v>
      </c>
      <c r="D39" s="36">
        <v>400</v>
      </c>
      <c r="E39" s="36"/>
      <c r="F39" s="124">
        <f t="shared" si="3"/>
        <v>0</v>
      </c>
      <c r="G39" s="124">
        <f t="shared" si="3"/>
        <v>0</v>
      </c>
    </row>
    <row r="40" spans="1:7" ht="12.75" hidden="1">
      <c r="A40" s="39"/>
      <c r="B40" s="63" t="s">
        <v>91</v>
      </c>
      <c r="C40" s="35" t="s">
        <v>89</v>
      </c>
      <c r="D40" s="35" t="s">
        <v>92</v>
      </c>
      <c r="E40" s="36"/>
      <c r="F40" s="124">
        <f t="shared" si="3"/>
        <v>0</v>
      </c>
      <c r="G40" s="124">
        <f t="shared" si="3"/>
        <v>0</v>
      </c>
    </row>
    <row r="41" spans="1:7" ht="12.75" hidden="1">
      <c r="A41" s="39"/>
      <c r="B41" s="34" t="s">
        <v>93</v>
      </c>
      <c r="C41" s="35" t="s">
        <v>89</v>
      </c>
      <c r="D41" s="35" t="s">
        <v>92</v>
      </c>
      <c r="E41" s="35" t="s">
        <v>94</v>
      </c>
      <c r="F41" s="124">
        <v>0</v>
      </c>
      <c r="G41" s="124">
        <v>0</v>
      </c>
    </row>
    <row r="42" spans="1:7" s="245" customFormat="1" ht="25.5" hidden="1">
      <c r="A42" s="242"/>
      <c r="B42" s="130" t="s">
        <v>516</v>
      </c>
      <c r="C42" s="121" t="s">
        <v>517</v>
      </c>
      <c r="D42" s="200"/>
      <c r="E42" s="200"/>
      <c r="F42" s="201">
        <f aca="true" t="shared" si="4" ref="F42:G45">F43</f>
        <v>0</v>
      </c>
      <c r="G42" s="201">
        <f t="shared" si="4"/>
        <v>0</v>
      </c>
    </row>
    <row r="43" spans="1:7" ht="26.25" customHeight="1" hidden="1">
      <c r="A43" s="39"/>
      <c r="B43" s="34" t="s">
        <v>518</v>
      </c>
      <c r="C43" s="35" t="s">
        <v>519</v>
      </c>
      <c r="D43" s="35"/>
      <c r="E43" s="35"/>
      <c r="F43" s="125">
        <f t="shared" si="4"/>
        <v>0</v>
      </c>
      <c r="G43" s="125">
        <f t="shared" si="4"/>
        <v>0</v>
      </c>
    </row>
    <row r="44" spans="1:7" ht="13.5" hidden="1">
      <c r="A44" s="156"/>
      <c r="B44" s="34" t="s">
        <v>328</v>
      </c>
      <c r="C44" s="35" t="s">
        <v>519</v>
      </c>
      <c r="D44" s="36">
        <v>300</v>
      </c>
      <c r="E44" s="35"/>
      <c r="F44" s="125">
        <f t="shared" si="4"/>
        <v>0</v>
      </c>
      <c r="G44" s="125">
        <f t="shared" si="4"/>
        <v>0</v>
      </c>
    </row>
    <row r="45" spans="1:7" ht="25.5" hidden="1">
      <c r="A45" s="156"/>
      <c r="B45" s="34" t="s">
        <v>329</v>
      </c>
      <c r="C45" s="35" t="s">
        <v>519</v>
      </c>
      <c r="D45" s="35" t="s">
        <v>330</v>
      </c>
      <c r="E45" s="35"/>
      <c r="F45" s="125">
        <f t="shared" si="4"/>
        <v>0</v>
      </c>
      <c r="G45" s="125">
        <f t="shared" si="4"/>
        <v>0</v>
      </c>
    </row>
    <row r="46" spans="1:7" ht="13.5" hidden="1">
      <c r="A46" s="156"/>
      <c r="B46" s="65" t="s">
        <v>170</v>
      </c>
      <c r="C46" s="35" t="s">
        <v>519</v>
      </c>
      <c r="D46" s="35" t="s">
        <v>330</v>
      </c>
      <c r="E46" s="35" t="s">
        <v>343</v>
      </c>
      <c r="F46" s="125"/>
      <c r="G46" s="125"/>
    </row>
    <row r="47" spans="1:7" ht="25.5" hidden="1">
      <c r="A47" s="242"/>
      <c r="B47" s="130" t="s">
        <v>520</v>
      </c>
      <c r="C47" s="121" t="s">
        <v>521</v>
      </c>
      <c r="D47" s="200"/>
      <c r="E47" s="200"/>
      <c r="F47" s="201">
        <f aca="true" t="shared" si="5" ref="F47:G50">F48</f>
        <v>0</v>
      </c>
      <c r="G47" s="201">
        <f t="shared" si="5"/>
        <v>0</v>
      </c>
    </row>
    <row r="48" spans="1:7" ht="38.25" hidden="1">
      <c r="A48" s="39"/>
      <c r="B48" s="34" t="s">
        <v>522</v>
      </c>
      <c r="C48" s="35" t="s">
        <v>523</v>
      </c>
      <c r="D48" s="35"/>
      <c r="E48" s="35"/>
      <c r="F48" s="125">
        <f t="shared" si="5"/>
        <v>0</v>
      </c>
      <c r="G48" s="125">
        <f t="shared" si="5"/>
        <v>0</v>
      </c>
    </row>
    <row r="49" spans="1:7" ht="13.5" hidden="1">
      <c r="A49" s="156"/>
      <c r="B49" s="34" t="s">
        <v>328</v>
      </c>
      <c r="C49" s="35" t="s">
        <v>523</v>
      </c>
      <c r="D49" s="36">
        <v>300</v>
      </c>
      <c r="E49" s="35"/>
      <c r="F49" s="125">
        <f t="shared" si="5"/>
        <v>0</v>
      </c>
      <c r="G49" s="125">
        <f t="shared" si="5"/>
        <v>0</v>
      </c>
    </row>
    <row r="50" spans="1:7" ht="25.5" hidden="1">
      <c r="A50" s="156"/>
      <c r="B50" s="34" t="s">
        <v>329</v>
      </c>
      <c r="C50" s="35" t="s">
        <v>523</v>
      </c>
      <c r="D50" s="35" t="s">
        <v>330</v>
      </c>
      <c r="E50" s="35"/>
      <c r="F50" s="125">
        <f t="shared" si="5"/>
        <v>0</v>
      </c>
      <c r="G50" s="125">
        <f t="shared" si="5"/>
        <v>0</v>
      </c>
    </row>
    <row r="51" spans="1:7" ht="13.5" hidden="1">
      <c r="A51" s="156"/>
      <c r="B51" s="65" t="s">
        <v>170</v>
      </c>
      <c r="C51" s="35" t="s">
        <v>523</v>
      </c>
      <c r="D51" s="35" t="s">
        <v>330</v>
      </c>
      <c r="E51" s="35" t="s">
        <v>343</v>
      </c>
      <c r="F51" s="125"/>
      <c r="G51" s="125"/>
    </row>
    <row r="52" spans="1:7" ht="38.25" hidden="1">
      <c r="A52" s="126"/>
      <c r="B52" s="126" t="s">
        <v>98</v>
      </c>
      <c r="C52" s="127" t="s">
        <v>99</v>
      </c>
      <c r="D52" s="127"/>
      <c r="E52" s="127"/>
      <c r="F52" s="129">
        <f>F53</f>
        <v>0</v>
      </c>
      <c r="G52" s="129">
        <f>G53</f>
        <v>0</v>
      </c>
    </row>
    <row r="53" spans="1:7" ht="25.5" hidden="1">
      <c r="A53" s="130"/>
      <c r="B53" s="130" t="s">
        <v>100</v>
      </c>
      <c r="C53" s="121" t="s">
        <v>101</v>
      </c>
      <c r="D53" s="121"/>
      <c r="E53" s="121"/>
      <c r="F53" s="123">
        <f>F62+F54+F58</f>
        <v>0</v>
      </c>
      <c r="G53" s="123">
        <f>G62+G54+G58</f>
        <v>0</v>
      </c>
    </row>
    <row r="54" spans="1:7" ht="25.5" hidden="1">
      <c r="A54" s="163"/>
      <c r="B54" s="39" t="s">
        <v>102</v>
      </c>
      <c r="C54" s="164" t="s">
        <v>363</v>
      </c>
      <c r="D54" s="164"/>
      <c r="E54" s="164"/>
      <c r="F54" s="165">
        <f aca="true" t="shared" si="6" ref="F54:G56">F55</f>
        <v>0</v>
      </c>
      <c r="G54" s="165">
        <f t="shared" si="6"/>
        <v>0</v>
      </c>
    </row>
    <row r="55" spans="1:7" ht="25.5" hidden="1">
      <c r="A55" s="163"/>
      <c r="B55" s="91" t="s">
        <v>105</v>
      </c>
      <c r="C55" s="35" t="s">
        <v>363</v>
      </c>
      <c r="D55" s="35" t="s">
        <v>106</v>
      </c>
      <c r="E55" s="35"/>
      <c r="F55" s="124">
        <f t="shared" si="6"/>
        <v>0</v>
      </c>
      <c r="G55" s="124">
        <f t="shared" si="6"/>
        <v>0</v>
      </c>
    </row>
    <row r="56" spans="1:7" ht="25.5" hidden="1">
      <c r="A56" s="163"/>
      <c r="B56" s="34" t="s">
        <v>107</v>
      </c>
      <c r="C56" s="35" t="s">
        <v>363</v>
      </c>
      <c r="D56" s="35" t="s">
        <v>108</v>
      </c>
      <c r="E56" s="35"/>
      <c r="F56" s="124">
        <f t="shared" si="6"/>
        <v>0</v>
      </c>
      <c r="G56" s="124">
        <f t="shared" si="6"/>
        <v>0</v>
      </c>
    </row>
    <row r="57" spans="1:7" ht="12.75" hidden="1">
      <c r="A57" s="163"/>
      <c r="B57" s="34" t="s">
        <v>93</v>
      </c>
      <c r="C57" s="35" t="s">
        <v>363</v>
      </c>
      <c r="D57" s="35" t="s">
        <v>108</v>
      </c>
      <c r="E57" s="35" t="s">
        <v>94</v>
      </c>
      <c r="F57" s="124">
        <v>0</v>
      </c>
      <c r="G57" s="124">
        <v>0</v>
      </c>
    </row>
    <row r="58" spans="1:7" ht="25.5" hidden="1">
      <c r="A58" s="163"/>
      <c r="B58" s="39" t="s">
        <v>365</v>
      </c>
      <c r="C58" s="35" t="s">
        <v>364</v>
      </c>
      <c r="D58" s="164"/>
      <c r="E58" s="164"/>
      <c r="F58" s="165">
        <f aca="true" t="shared" si="7" ref="F58:G60">F59</f>
        <v>0</v>
      </c>
      <c r="G58" s="165">
        <f t="shared" si="7"/>
        <v>0</v>
      </c>
    </row>
    <row r="59" spans="1:7" ht="25.5" hidden="1">
      <c r="A59" s="163"/>
      <c r="B59" s="59" t="s">
        <v>76</v>
      </c>
      <c r="C59" s="35" t="s">
        <v>364</v>
      </c>
      <c r="D59" s="35" t="s">
        <v>104</v>
      </c>
      <c r="E59" s="35"/>
      <c r="F59" s="124">
        <f t="shared" si="7"/>
        <v>0</v>
      </c>
      <c r="G59" s="124">
        <f t="shared" si="7"/>
        <v>0</v>
      </c>
    </row>
    <row r="60" spans="1:7" ht="25.5" hidden="1">
      <c r="A60" s="163"/>
      <c r="B60" s="34" t="s">
        <v>77</v>
      </c>
      <c r="C60" s="35" t="s">
        <v>364</v>
      </c>
      <c r="D60" s="35" t="s">
        <v>78</v>
      </c>
      <c r="E60" s="35"/>
      <c r="F60" s="124">
        <f t="shared" si="7"/>
        <v>0</v>
      </c>
      <c r="G60" s="124">
        <f t="shared" si="7"/>
        <v>0</v>
      </c>
    </row>
    <row r="61" spans="1:7" ht="12.75" hidden="1">
      <c r="A61" s="163"/>
      <c r="B61" s="34" t="s">
        <v>93</v>
      </c>
      <c r="C61" s="35" t="s">
        <v>364</v>
      </c>
      <c r="D61" s="35" t="s">
        <v>78</v>
      </c>
      <c r="E61" s="35" t="s">
        <v>94</v>
      </c>
      <c r="F61" s="124">
        <v>0</v>
      </c>
      <c r="G61" s="124">
        <v>0</v>
      </c>
    </row>
    <row r="62" spans="1:7" ht="25.5" hidden="1">
      <c r="A62" s="39"/>
      <c r="B62" s="39" t="s">
        <v>102</v>
      </c>
      <c r="C62" s="35" t="s">
        <v>103</v>
      </c>
      <c r="D62" s="35"/>
      <c r="E62" s="35"/>
      <c r="F62" s="124">
        <f>F63+F66</f>
        <v>0</v>
      </c>
      <c r="G62" s="124">
        <f>G63+G66</f>
        <v>0</v>
      </c>
    </row>
    <row r="63" spans="1:7" ht="25.5" hidden="1">
      <c r="A63" s="39"/>
      <c r="B63" s="59" t="s">
        <v>76</v>
      </c>
      <c r="C63" s="35" t="s">
        <v>103</v>
      </c>
      <c r="D63" s="35" t="s">
        <v>104</v>
      </c>
      <c r="E63" s="35"/>
      <c r="F63" s="124">
        <f>F64</f>
        <v>0</v>
      </c>
      <c r="G63" s="124">
        <f>G64</f>
        <v>0</v>
      </c>
    </row>
    <row r="64" spans="1:7" ht="25.5" hidden="1">
      <c r="A64" s="39"/>
      <c r="B64" s="34" t="s">
        <v>77</v>
      </c>
      <c r="C64" s="35" t="s">
        <v>103</v>
      </c>
      <c r="D64" s="35" t="s">
        <v>78</v>
      </c>
      <c r="E64" s="35"/>
      <c r="F64" s="124">
        <f>F65</f>
        <v>0</v>
      </c>
      <c r="G64" s="124">
        <f>G65</f>
        <v>0</v>
      </c>
    </row>
    <row r="65" spans="1:7" ht="12.75" hidden="1">
      <c r="A65" s="39"/>
      <c r="B65" s="34" t="s">
        <v>93</v>
      </c>
      <c r="C65" s="35" t="s">
        <v>103</v>
      </c>
      <c r="D65" s="35" t="s">
        <v>78</v>
      </c>
      <c r="E65" s="35" t="s">
        <v>94</v>
      </c>
      <c r="F65" s="124">
        <v>0</v>
      </c>
      <c r="G65" s="124">
        <v>0</v>
      </c>
    </row>
    <row r="66" spans="1:7" ht="25.5" hidden="1">
      <c r="A66" s="39"/>
      <c r="B66" s="91" t="s">
        <v>105</v>
      </c>
      <c r="C66" s="35" t="s">
        <v>103</v>
      </c>
      <c r="D66" s="35" t="s">
        <v>106</v>
      </c>
      <c r="E66" s="35"/>
      <c r="F66" s="124">
        <f aca="true" t="shared" si="8" ref="F66:G73">F67</f>
        <v>0</v>
      </c>
      <c r="G66" s="124">
        <f t="shared" si="8"/>
        <v>0</v>
      </c>
    </row>
    <row r="67" spans="1:7" ht="25.5" hidden="1">
      <c r="A67" s="39"/>
      <c r="B67" s="34" t="s">
        <v>107</v>
      </c>
      <c r="C67" s="35" t="s">
        <v>103</v>
      </c>
      <c r="D67" s="35" t="s">
        <v>108</v>
      </c>
      <c r="E67" s="35"/>
      <c r="F67" s="124">
        <f t="shared" si="8"/>
        <v>0</v>
      </c>
      <c r="G67" s="124">
        <f t="shared" si="8"/>
        <v>0</v>
      </c>
    </row>
    <row r="68" spans="1:7" ht="15" customHeight="1" hidden="1">
      <c r="A68" s="39"/>
      <c r="B68" s="34" t="s">
        <v>93</v>
      </c>
      <c r="C68" s="35" t="s">
        <v>103</v>
      </c>
      <c r="D68" s="35" t="s">
        <v>108</v>
      </c>
      <c r="E68" s="35" t="s">
        <v>94</v>
      </c>
      <c r="F68" s="124">
        <v>0</v>
      </c>
      <c r="G68" s="124">
        <v>0</v>
      </c>
    </row>
    <row r="69" spans="1:7" ht="23.25" customHeight="1" hidden="1">
      <c r="A69" s="126"/>
      <c r="B69" s="126" t="s">
        <v>109</v>
      </c>
      <c r="C69" s="127" t="s">
        <v>110</v>
      </c>
      <c r="D69" s="128" t="s">
        <v>83</v>
      </c>
      <c r="E69" s="128"/>
      <c r="F69" s="129">
        <f t="shared" si="8"/>
        <v>0</v>
      </c>
      <c r="G69" s="129">
        <f t="shared" si="8"/>
        <v>0</v>
      </c>
    </row>
    <row r="70" spans="1:7" ht="26.25" customHeight="1" hidden="1">
      <c r="A70" s="130"/>
      <c r="B70" s="130" t="s">
        <v>111</v>
      </c>
      <c r="C70" s="121" t="s">
        <v>112</v>
      </c>
      <c r="D70" s="131"/>
      <c r="E70" s="131"/>
      <c r="F70" s="123">
        <f>F71+F75</f>
        <v>0</v>
      </c>
      <c r="G70" s="123">
        <f>G71+G75</f>
        <v>0</v>
      </c>
    </row>
    <row r="71" spans="1:7" ht="25.5" customHeight="1" hidden="1">
      <c r="A71" s="39"/>
      <c r="B71" s="39" t="s">
        <v>113</v>
      </c>
      <c r="C71" s="35" t="s">
        <v>114</v>
      </c>
      <c r="D71" s="36"/>
      <c r="E71" s="36"/>
      <c r="F71" s="125">
        <f t="shared" si="8"/>
        <v>0</v>
      </c>
      <c r="G71" s="125">
        <f t="shared" si="8"/>
        <v>0</v>
      </c>
    </row>
    <row r="72" spans="1:7" ht="24.75" customHeight="1" hidden="1">
      <c r="A72" s="39"/>
      <c r="B72" s="59" t="s">
        <v>90</v>
      </c>
      <c r="C72" s="35" t="s">
        <v>114</v>
      </c>
      <c r="D72" s="36">
        <v>400</v>
      </c>
      <c r="E72" s="36"/>
      <c r="F72" s="125">
        <f t="shared" si="8"/>
        <v>0</v>
      </c>
      <c r="G72" s="125">
        <f t="shared" si="8"/>
        <v>0</v>
      </c>
    </row>
    <row r="73" spans="1:7" ht="14.25" customHeight="1" hidden="1">
      <c r="A73" s="39"/>
      <c r="B73" s="34" t="s">
        <v>91</v>
      </c>
      <c r="C73" s="35" t="s">
        <v>114</v>
      </c>
      <c r="D73" s="35" t="s">
        <v>92</v>
      </c>
      <c r="E73" s="35"/>
      <c r="F73" s="124">
        <f t="shared" si="8"/>
        <v>0</v>
      </c>
      <c r="G73" s="124">
        <f t="shared" si="8"/>
        <v>0</v>
      </c>
    </row>
    <row r="74" spans="1:7" ht="12.75" customHeight="1" hidden="1">
      <c r="A74" s="39"/>
      <c r="B74" s="34" t="s">
        <v>93</v>
      </c>
      <c r="C74" s="35" t="s">
        <v>114</v>
      </c>
      <c r="D74" s="35" t="s">
        <v>92</v>
      </c>
      <c r="E74" s="35" t="s">
        <v>94</v>
      </c>
      <c r="F74" s="125">
        <v>0</v>
      </c>
      <c r="G74" s="125">
        <v>0</v>
      </c>
    </row>
    <row r="75" spans="1:7" ht="24" customHeight="1" hidden="1">
      <c r="A75" s="39"/>
      <c r="B75" s="39" t="s">
        <v>115</v>
      </c>
      <c r="C75" s="35" t="s">
        <v>116</v>
      </c>
      <c r="D75" s="36"/>
      <c r="E75" s="36"/>
      <c r="F75" s="125">
        <f aca="true" t="shared" si="9" ref="F75:G77">F76</f>
        <v>0</v>
      </c>
      <c r="G75" s="125">
        <f t="shared" si="9"/>
        <v>0</v>
      </c>
    </row>
    <row r="76" spans="1:7" ht="27" customHeight="1" hidden="1">
      <c r="A76" s="39"/>
      <c r="B76" s="59" t="s">
        <v>76</v>
      </c>
      <c r="C76" s="35" t="s">
        <v>116</v>
      </c>
      <c r="D76" s="36">
        <v>200</v>
      </c>
      <c r="E76" s="36"/>
      <c r="F76" s="125">
        <f t="shared" si="9"/>
        <v>0</v>
      </c>
      <c r="G76" s="125">
        <f t="shared" si="9"/>
        <v>0</v>
      </c>
    </row>
    <row r="77" spans="1:7" ht="24" customHeight="1" hidden="1">
      <c r="A77" s="39"/>
      <c r="B77" s="34" t="s">
        <v>77</v>
      </c>
      <c r="C77" s="35" t="s">
        <v>116</v>
      </c>
      <c r="D77" s="35" t="s">
        <v>78</v>
      </c>
      <c r="E77" s="35"/>
      <c r="F77" s="124">
        <f t="shared" si="9"/>
        <v>0</v>
      </c>
      <c r="G77" s="124">
        <f t="shared" si="9"/>
        <v>0</v>
      </c>
    </row>
    <row r="78" spans="1:7" ht="12" customHeight="1" hidden="1">
      <c r="A78" s="39"/>
      <c r="B78" s="34" t="s">
        <v>93</v>
      </c>
      <c r="C78" s="35" t="s">
        <v>116</v>
      </c>
      <c r="D78" s="35" t="s">
        <v>78</v>
      </c>
      <c r="E78" s="35" t="s">
        <v>94</v>
      </c>
      <c r="F78" s="125">
        <v>0</v>
      </c>
      <c r="G78" s="125">
        <v>0</v>
      </c>
    </row>
    <row r="79" spans="1:7" ht="40.5" hidden="1">
      <c r="A79" s="114">
        <v>4</v>
      </c>
      <c r="B79" s="132" t="s">
        <v>150</v>
      </c>
      <c r="C79" s="116" t="s">
        <v>117</v>
      </c>
      <c r="D79" s="133"/>
      <c r="E79" s="133"/>
      <c r="F79" s="118">
        <f>F80</f>
        <v>0</v>
      </c>
      <c r="G79" s="118">
        <f>G80</f>
        <v>0</v>
      </c>
    </row>
    <row r="80" spans="1:7" ht="15" customHeight="1" hidden="1">
      <c r="A80" s="130"/>
      <c r="B80" s="134" t="s">
        <v>118</v>
      </c>
      <c r="C80" s="121" t="s">
        <v>119</v>
      </c>
      <c r="D80" s="121"/>
      <c r="E80" s="121"/>
      <c r="F80" s="123">
        <f>F81+F94</f>
        <v>0</v>
      </c>
      <c r="G80" s="123">
        <f>G81+G94</f>
        <v>0</v>
      </c>
    </row>
    <row r="81" spans="1:7" ht="25.5" hidden="1">
      <c r="A81" s="39"/>
      <c r="B81" s="34" t="s">
        <v>120</v>
      </c>
      <c r="C81" s="35" t="s">
        <v>121</v>
      </c>
      <c r="D81" s="35"/>
      <c r="E81" s="35"/>
      <c r="F81" s="125">
        <f>F82+F85+F88+F92</f>
        <v>0</v>
      </c>
      <c r="G81" s="125">
        <f>G82+G85+G88+G92</f>
        <v>0</v>
      </c>
    </row>
    <row r="82" spans="1:7" ht="51" hidden="1">
      <c r="A82" s="39"/>
      <c r="B82" s="74" t="s">
        <v>122</v>
      </c>
      <c r="C82" s="35" t="s">
        <v>121</v>
      </c>
      <c r="D82" s="35" t="s">
        <v>123</v>
      </c>
      <c r="E82" s="35"/>
      <c r="F82" s="125">
        <f>F83</f>
        <v>0</v>
      </c>
      <c r="G82" s="125">
        <f>G83</f>
        <v>0</v>
      </c>
    </row>
    <row r="83" spans="1:7" ht="12.75" hidden="1">
      <c r="A83" s="34"/>
      <c r="B83" s="34" t="s">
        <v>124</v>
      </c>
      <c r="C83" s="35" t="s">
        <v>121</v>
      </c>
      <c r="D83" s="36">
        <v>110</v>
      </c>
      <c r="E83" s="36"/>
      <c r="F83" s="124">
        <f>F84</f>
        <v>0</v>
      </c>
      <c r="G83" s="124">
        <f>G84</f>
        <v>0</v>
      </c>
    </row>
    <row r="84" spans="1:7" ht="12.75" hidden="1">
      <c r="A84" s="39"/>
      <c r="B84" s="34" t="s">
        <v>125</v>
      </c>
      <c r="C84" s="35" t="s">
        <v>121</v>
      </c>
      <c r="D84" s="36">
        <v>110</v>
      </c>
      <c r="E84" s="35" t="s">
        <v>126</v>
      </c>
      <c r="F84" s="124">
        <v>0</v>
      </c>
      <c r="G84" s="124">
        <v>0</v>
      </c>
    </row>
    <row r="85" spans="1:7" ht="25.5" hidden="1">
      <c r="A85" s="39"/>
      <c r="B85" s="37" t="s">
        <v>76</v>
      </c>
      <c r="C85" s="35" t="s">
        <v>121</v>
      </c>
      <c r="D85" s="36">
        <v>200</v>
      </c>
      <c r="E85" s="35"/>
      <c r="F85" s="124">
        <f>F86</f>
        <v>0</v>
      </c>
      <c r="G85" s="124">
        <f>G86</f>
        <v>0</v>
      </c>
    </row>
    <row r="86" spans="1:7" ht="25.5" hidden="1">
      <c r="A86" s="39"/>
      <c r="B86" s="34" t="s">
        <v>77</v>
      </c>
      <c r="C86" s="35" t="s">
        <v>121</v>
      </c>
      <c r="D86" s="35" t="s">
        <v>78</v>
      </c>
      <c r="E86" s="35"/>
      <c r="F86" s="125">
        <f>F87</f>
        <v>0</v>
      </c>
      <c r="G86" s="125">
        <f>G87</f>
        <v>0</v>
      </c>
    </row>
    <row r="87" spans="1:7" ht="15" customHeight="1" hidden="1">
      <c r="A87" s="39"/>
      <c r="B87" s="34" t="s">
        <v>125</v>
      </c>
      <c r="C87" s="35" t="s">
        <v>121</v>
      </c>
      <c r="D87" s="35" t="s">
        <v>78</v>
      </c>
      <c r="E87" s="35" t="s">
        <v>126</v>
      </c>
      <c r="F87" s="125">
        <v>0</v>
      </c>
      <c r="G87" s="125">
        <v>0</v>
      </c>
    </row>
    <row r="88" spans="1:7" ht="26.25" customHeight="1" hidden="1">
      <c r="A88" s="39"/>
      <c r="B88" s="64" t="s">
        <v>90</v>
      </c>
      <c r="C88" s="35" t="s">
        <v>121</v>
      </c>
      <c r="D88" s="35" t="s">
        <v>97</v>
      </c>
      <c r="E88" s="35"/>
      <c r="F88" s="125">
        <f>F89</f>
        <v>0</v>
      </c>
      <c r="G88" s="125">
        <f>G89</f>
        <v>0</v>
      </c>
    </row>
    <row r="89" spans="1:7" ht="15" customHeight="1" hidden="1">
      <c r="A89" s="39"/>
      <c r="B89" s="34" t="s">
        <v>91</v>
      </c>
      <c r="C89" s="35" t="s">
        <v>121</v>
      </c>
      <c r="D89" s="35" t="s">
        <v>92</v>
      </c>
      <c r="E89" s="35"/>
      <c r="F89" s="125">
        <f>F90</f>
        <v>0</v>
      </c>
      <c r="G89" s="125">
        <f>G90</f>
        <v>0</v>
      </c>
    </row>
    <row r="90" spans="1:7" ht="15" customHeight="1" hidden="1">
      <c r="A90" s="39"/>
      <c r="B90" s="34" t="s">
        <v>125</v>
      </c>
      <c r="C90" s="35" t="s">
        <v>121</v>
      </c>
      <c r="D90" s="35" t="s">
        <v>92</v>
      </c>
      <c r="E90" s="35" t="s">
        <v>126</v>
      </c>
      <c r="F90" s="125">
        <v>0</v>
      </c>
      <c r="G90" s="125">
        <v>0</v>
      </c>
    </row>
    <row r="91" spans="1:7" ht="15" customHeight="1" hidden="1">
      <c r="A91" s="39"/>
      <c r="B91" s="34" t="s">
        <v>127</v>
      </c>
      <c r="C91" s="35" t="s">
        <v>121</v>
      </c>
      <c r="D91" s="35" t="s">
        <v>128</v>
      </c>
      <c r="E91" s="35"/>
      <c r="F91" s="125">
        <f aca="true" t="shared" si="10" ref="F91:G96">F92</f>
        <v>0</v>
      </c>
      <c r="G91" s="125">
        <f t="shared" si="10"/>
        <v>0</v>
      </c>
    </row>
    <row r="92" spans="1:7" ht="12.75" hidden="1">
      <c r="A92" s="39"/>
      <c r="B92" s="34" t="s">
        <v>129</v>
      </c>
      <c r="C92" s="35" t="s">
        <v>121</v>
      </c>
      <c r="D92" s="35" t="s">
        <v>130</v>
      </c>
      <c r="E92" s="35"/>
      <c r="F92" s="124">
        <f t="shared" si="10"/>
        <v>0</v>
      </c>
      <c r="G92" s="124">
        <f t="shared" si="10"/>
        <v>0</v>
      </c>
    </row>
    <row r="93" spans="1:7" s="104" customFormat="1" ht="12" customHeight="1" hidden="1">
      <c r="A93" s="39"/>
      <c r="B93" s="34" t="s">
        <v>125</v>
      </c>
      <c r="C93" s="35" t="s">
        <v>121</v>
      </c>
      <c r="D93" s="35" t="s">
        <v>130</v>
      </c>
      <c r="E93" s="35" t="s">
        <v>126</v>
      </c>
      <c r="F93" s="125">
        <v>0</v>
      </c>
      <c r="G93" s="125">
        <v>0</v>
      </c>
    </row>
    <row r="94" spans="1:7" s="104" customFormat="1" ht="27" customHeight="1" hidden="1">
      <c r="A94" s="39"/>
      <c r="B94" s="75" t="s">
        <v>131</v>
      </c>
      <c r="C94" s="35" t="s">
        <v>132</v>
      </c>
      <c r="D94" s="35"/>
      <c r="E94" s="35"/>
      <c r="F94" s="125">
        <f t="shared" si="10"/>
        <v>0</v>
      </c>
      <c r="G94" s="125">
        <f t="shared" si="10"/>
        <v>0</v>
      </c>
    </row>
    <row r="95" spans="1:7" s="104" customFormat="1" ht="24.75" customHeight="1" hidden="1">
      <c r="A95" s="39"/>
      <c r="B95" s="74" t="s">
        <v>122</v>
      </c>
      <c r="C95" s="35" t="s">
        <v>132</v>
      </c>
      <c r="D95" s="35" t="s">
        <v>123</v>
      </c>
      <c r="E95" s="35"/>
      <c r="F95" s="125">
        <f t="shared" si="10"/>
        <v>0</v>
      </c>
      <c r="G95" s="125">
        <f t="shared" si="10"/>
        <v>0</v>
      </c>
    </row>
    <row r="96" spans="1:7" s="104" customFormat="1" ht="12" customHeight="1" hidden="1">
      <c r="A96" s="39"/>
      <c r="B96" s="34" t="s">
        <v>124</v>
      </c>
      <c r="C96" s="35" t="s">
        <v>132</v>
      </c>
      <c r="D96" s="35" t="s">
        <v>133</v>
      </c>
      <c r="E96" s="35"/>
      <c r="F96" s="125">
        <f t="shared" si="10"/>
        <v>0</v>
      </c>
      <c r="G96" s="125">
        <f t="shared" si="10"/>
        <v>0</v>
      </c>
    </row>
    <row r="97" spans="1:7" s="104" customFormat="1" ht="12.75" customHeight="1" hidden="1">
      <c r="A97" s="39"/>
      <c r="B97" s="34" t="s">
        <v>125</v>
      </c>
      <c r="C97" s="35" t="s">
        <v>132</v>
      </c>
      <c r="D97" s="35" t="s">
        <v>133</v>
      </c>
      <c r="E97" s="35" t="s">
        <v>126</v>
      </c>
      <c r="F97" s="125">
        <v>0</v>
      </c>
      <c r="G97" s="125">
        <v>0</v>
      </c>
    </row>
    <row r="98" spans="1:7" s="105" customFormat="1" ht="39.75" customHeight="1" hidden="1">
      <c r="A98" s="114">
        <v>5</v>
      </c>
      <c r="B98" s="132" t="s">
        <v>151</v>
      </c>
      <c r="C98" s="116" t="s">
        <v>135</v>
      </c>
      <c r="D98" s="135"/>
      <c r="E98" s="135"/>
      <c r="F98" s="118">
        <f>F99+F110</f>
        <v>0</v>
      </c>
      <c r="G98" s="118">
        <f>G99+G110</f>
        <v>0</v>
      </c>
    </row>
    <row r="99" spans="1:7" ht="51" hidden="1">
      <c r="A99" s="126"/>
      <c r="B99" s="136" t="s">
        <v>136</v>
      </c>
      <c r="C99" s="127" t="s">
        <v>137</v>
      </c>
      <c r="D99" s="127"/>
      <c r="E99" s="127"/>
      <c r="F99" s="137">
        <f>F100+F105</f>
        <v>0</v>
      </c>
      <c r="G99" s="137">
        <f>G100+G105</f>
        <v>0</v>
      </c>
    </row>
    <row r="100" spans="1:7" ht="38.25" hidden="1">
      <c r="A100" s="130"/>
      <c r="B100" s="134" t="s">
        <v>138</v>
      </c>
      <c r="C100" s="121" t="s">
        <v>139</v>
      </c>
      <c r="D100" s="121"/>
      <c r="E100" s="121"/>
      <c r="F100" s="138">
        <f aca="true" t="shared" si="11" ref="F100:G103">F101</f>
        <v>0</v>
      </c>
      <c r="G100" s="138">
        <f t="shared" si="11"/>
        <v>0</v>
      </c>
    </row>
    <row r="101" spans="1:7" ht="25.5" hidden="1">
      <c r="A101" s="39"/>
      <c r="B101" s="34" t="s">
        <v>140</v>
      </c>
      <c r="C101" s="35" t="s">
        <v>141</v>
      </c>
      <c r="D101" s="35"/>
      <c r="E101" s="35"/>
      <c r="F101" s="125">
        <f t="shared" si="11"/>
        <v>0</v>
      </c>
      <c r="G101" s="125">
        <f t="shared" si="11"/>
        <v>0</v>
      </c>
    </row>
    <row r="102" spans="1:7" ht="25.5" hidden="1">
      <c r="A102" s="39"/>
      <c r="B102" s="37" t="s">
        <v>76</v>
      </c>
      <c r="C102" s="35" t="s">
        <v>141</v>
      </c>
      <c r="D102" s="35" t="s">
        <v>104</v>
      </c>
      <c r="E102" s="35"/>
      <c r="F102" s="125">
        <f t="shared" si="11"/>
        <v>0</v>
      </c>
      <c r="G102" s="125">
        <f t="shared" si="11"/>
        <v>0</v>
      </c>
    </row>
    <row r="103" spans="1:7" ht="25.5" hidden="1">
      <c r="A103" s="39"/>
      <c r="B103" s="34" t="s">
        <v>77</v>
      </c>
      <c r="C103" s="35" t="s">
        <v>141</v>
      </c>
      <c r="D103" s="35" t="s">
        <v>78</v>
      </c>
      <c r="E103" s="35"/>
      <c r="F103" s="125">
        <f t="shared" si="11"/>
        <v>0</v>
      </c>
      <c r="G103" s="125">
        <f t="shared" si="11"/>
        <v>0</v>
      </c>
    </row>
    <row r="104" spans="1:7" ht="25.5" hidden="1">
      <c r="A104" s="39"/>
      <c r="B104" s="34" t="s">
        <v>142</v>
      </c>
      <c r="C104" s="35" t="s">
        <v>141</v>
      </c>
      <c r="D104" s="35" t="s">
        <v>78</v>
      </c>
      <c r="E104" s="35" t="s">
        <v>143</v>
      </c>
      <c r="F104" s="125">
        <v>0</v>
      </c>
      <c r="G104" s="125">
        <v>0</v>
      </c>
    </row>
    <row r="105" spans="1:7" ht="12.75" hidden="1">
      <c r="A105" s="130"/>
      <c r="B105" s="134" t="s">
        <v>144</v>
      </c>
      <c r="C105" s="121" t="s">
        <v>145</v>
      </c>
      <c r="D105" s="121"/>
      <c r="E105" s="121"/>
      <c r="F105" s="138">
        <f aca="true" t="shared" si="12" ref="F105:G108">F106</f>
        <v>0</v>
      </c>
      <c r="G105" s="138">
        <f t="shared" si="12"/>
        <v>0</v>
      </c>
    </row>
    <row r="106" spans="1:7" ht="12.75" hidden="1">
      <c r="A106" s="139"/>
      <c r="B106" s="34" t="s">
        <v>146</v>
      </c>
      <c r="C106" s="35" t="s">
        <v>147</v>
      </c>
      <c r="D106" s="140"/>
      <c r="E106" s="140"/>
      <c r="F106" s="125">
        <f t="shared" si="12"/>
        <v>0</v>
      </c>
      <c r="G106" s="125">
        <f t="shared" si="12"/>
        <v>0</v>
      </c>
    </row>
    <row r="107" spans="1:7" ht="25.5" hidden="1">
      <c r="A107" s="139"/>
      <c r="B107" s="37" t="s">
        <v>76</v>
      </c>
      <c r="C107" s="35" t="s">
        <v>147</v>
      </c>
      <c r="D107" s="140">
        <v>200</v>
      </c>
      <c r="E107" s="140"/>
      <c r="F107" s="125">
        <f t="shared" si="12"/>
        <v>0</v>
      </c>
      <c r="G107" s="125">
        <f t="shared" si="12"/>
        <v>0</v>
      </c>
    </row>
    <row r="108" spans="1:7" s="105" customFormat="1" ht="26.25" hidden="1">
      <c r="A108" s="141"/>
      <c r="B108" s="34" t="s">
        <v>77</v>
      </c>
      <c r="C108" s="35" t="s">
        <v>147</v>
      </c>
      <c r="D108" s="35" t="s">
        <v>78</v>
      </c>
      <c r="E108" s="142"/>
      <c r="F108" s="125">
        <f t="shared" si="12"/>
        <v>0</v>
      </c>
      <c r="G108" s="125">
        <f t="shared" si="12"/>
        <v>0</v>
      </c>
    </row>
    <row r="109" spans="1:7" ht="25.5" hidden="1">
      <c r="A109" s="39"/>
      <c r="B109" s="34" t="s">
        <v>142</v>
      </c>
      <c r="C109" s="35" t="s">
        <v>147</v>
      </c>
      <c r="D109" s="35" t="s">
        <v>78</v>
      </c>
      <c r="E109" s="35" t="s">
        <v>143</v>
      </c>
      <c r="F109" s="125">
        <v>0</v>
      </c>
      <c r="G109" s="125">
        <v>0</v>
      </c>
    </row>
    <row r="110" spans="1:7" ht="51" hidden="1">
      <c r="A110" s="126"/>
      <c r="B110" s="136" t="s">
        <v>148</v>
      </c>
      <c r="C110" s="127" t="s">
        <v>149</v>
      </c>
      <c r="D110" s="127"/>
      <c r="E110" s="127"/>
      <c r="F110" s="137">
        <f>F111+F124</f>
        <v>0</v>
      </c>
      <c r="G110" s="137">
        <f>G111+G124</f>
        <v>0</v>
      </c>
    </row>
    <row r="111" spans="1:7" ht="51" hidden="1">
      <c r="A111" s="130"/>
      <c r="B111" s="134" t="s">
        <v>156</v>
      </c>
      <c r="C111" s="121" t="s">
        <v>157</v>
      </c>
      <c r="D111" s="121"/>
      <c r="E111" s="121"/>
      <c r="F111" s="138">
        <f>F112+F116+F120</f>
        <v>0</v>
      </c>
      <c r="G111" s="138">
        <f>G112+G116+G120</f>
        <v>0</v>
      </c>
    </row>
    <row r="112" spans="1:7" ht="25.5" hidden="1">
      <c r="A112" s="39"/>
      <c r="B112" s="59" t="s">
        <v>159</v>
      </c>
      <c r="C112" s="35" t="s">
        <v>455</v>
      </c>
      <c r="D112" s="35"/>
      <c r="E112" s="35"/>
      <c r="F112" s="125">
        <f aca="true" t="shared" si="13" ref="F112:G114">F113</f>
        <v>0</v>
      </c>
      <c r="G112" s="125">
        <f t="shared" si="13"/>
        <v>0</v>
      </c>
    </row>
    <row r="113" spans="1:7" ht="25.5" hidden="1">
      <c r="A113" s="39"/>
      <c r="B113" s="37" t="s">
        <v>76</v>
      </c>
      <c r="C113" s="35" t="s">
        <v>455</v>
      </c>
      <c r="D113" s="35" t="s">
        <v>104</v>
      </c>
      <c r="E113" s="35"/>
      <c r="F113" s="125">
        <f t="shared" si="13"/>
        <v>0</v>
      </c>
      <c r="G113" s="125">
        <f t="shared" si="13"/>
        <v>0</v>
      </c>
    </row>
    <row r="114" spans="1:7" ht="25.5" hidden="1">
      <c r="A114" s="39"/>
      <c r="B114" s="34" t="s">
        <v>77</v>
      </c>
      <c r="C114" s="35" t="s">
        <v>455</v>
      </c>
      <c r="D114" s="35" t="s">
        <v>78</v>
      </c>
      <c r="E114" s="35"/>
      <c r="F114" s="125">
        <f t="shared" si="13"/>
        <v>0</v>
      </c>
      <c r="G114" s="125">
        <f t="shared" si="13"/>
        <v>0</v>
      </c>
    </row>
    <row r="115" spans="1:7" ht="25.5" hidden="1">
      <c r="A115" s="39"/>
      <c r="B115" s="59" t="s">
        <v>159</v>
      </c>
      <c r="C115" s="35" t="s">
        <v>455</v>
      </c>
      <c r="D115" s="35" t="s">
        <v>78</v>
      </c>
      <c r="E115" s="35" t="s">
        <v>160</v>
      </c>
      <c r="F115" s="125">
        <v>0</v>
      </c>
      <c r="G115" s="125">
        <v>0</v>
      </c>
    </row>
    <row r="116" spans="1:7" ht="24.75" customHeight="1" hidden="1">
      <c r="A116" s="39"/>
      <c r="B116" s="59" t="s">
        <v>456</v>
      </c>
      <c r="C116" s="35" t="s">
        <v>161</v>
      </c>
      <c r="D116" s="35"/>
      <c r="E116" s="35"/>
      <c r="F116" s="125">
        <f aca="true" t="shared" si="14" ref="F116:G118">F117</f>
        <v>0</v>
      </c>
      <c r="G116" s="125">
        <f t="shared" si="14"/>
        <v>0</v>
      </c>
    </row>
    <row r="117" spans="1:7" ht="24.75" customHeight="1" hidden="1">
      <c r="A117" s="39"/>
      <c r="B117" s="37" t="s">
        <v>76</v>
      </c>
      <c r="C117" s="35" t="s">
        <v>161</v>
      </c>
      <c r="D117" s="35" t="s">
        <v>104</v>
      </c>
      <c r="E117" s="35"/>
      <c r="F117" s="125">
        <f t="shared" si="14"/>
        <v>0</v>
      </c>
      <c r="G117" s="125">
        <f t="shared" si="14"/>
        <v>0</v>
      </c>
    </row>
    <row r="118" spans="1:7" ht="27" customHeight="1" hidden="1">
      <c r="A118" s="39"/>
      <c r="B118" s="34" t="s">
        <v>77</v>
      </c>
      <c r="C118" s="35" t="s">
        <v>161</v>
      </c>
      <c r="D118" s="35" t="s">
        <v>78</v>
      </c>
      <c r="E118" s="35"/>
      <c r="F118" s="125">
        <f t="shared" si="14"/>
        <v>0</v>
      </c>
      <c r="G118" s="125">
        <f t="shared" si="14"/>
        <v>0</v>
      </c>
    </row>
    <row r="119" spans="1:7" ht="27" customHeight="1" hidden="1">
      <c r="A119" s="39"/>
      <c r="B119" s="59" t="s">
        <v>159</v>
      </c>
      <c r="C119" s="35" t="s">
        <v>161</v>
      </c>
      <c r="D119" s="35" t="s">
        <v>78</v>
      </c>
      <c r="E119" s="35" t="s">
        <v>160</v>
      </c>
      <c r="F119" s="125">
        <v>0</v>
      </c>
      <c r="G119" s="125">
        <v>0</v>
      </c>
    </row>
    <row r="120" spans="1:7" ht="25.5" hidden="1">
      <c r="A120" s="39"/>
      <c r="B120" s="59" t="s">
        <v>159</v>
      </c>
      <c r="C120" s="35" t="s">
        <v>158</v>
      </c>
      <c r="D120" s="35"/>
      <c r="E120" s="35"/>
      <c r="F120" s="125">
        <f aca="true" t="shared" si="15" ref="F120:G122">F121</f>
        <v>0</v>
      </c>
      <c r="G120" s="125">
        <f t="shared" si="15"/>
        <v>0</v>
      </c>
    </row>
    <row r="121" spans="1:7" ht="25.5" hidden="1">
      <c r="A121" s="39"/>
      <c r="B121" s="37" t="s">
        <v>76</v>
      </c>
      <c r="C121" s="35" t="s">
        <v>158</v>
      </c>
      <c r="D121" s="35" t="s">
        <v>104</v>
      </c>
      <c r="E121" s="35"/>
      <c r="F121" s="125">
        <f t="shared" si="15"/>
        <v>0</v>
      </c>
      <c r="G121" s="125">
        <f t="shared" si="15"/>
        <v>0</v>
      </c>
    </row>
    <row r="122" spans="1:7" ht="25.5" hidden="1">
      <c r="A122" s="39"/>
      <c r="B122" s="34" t="s">
        <v>77</v>
      </c>
      <c r="C122" s="35" t="s">
        <v>158</v>
      </c>
      <c r="D122" s="35" t="s">
        <v>78</v>
      </c>
      <c r="E122" s="35"/>
      <c r="F122" s="125">
        <f t="shared" si="15"/>
        <v>0</v>
      </c>
      <c r="G122" s="125">
        <f t="shared" si="15"/>
        <v>0</v>
      </c>
    </row>
    <row r="123" spans="1:7" ht="24.75" customHeight="1" hidden="1">
      <c r="A123" s="39"/>
      <c r="B123" s="59" t="s">
        <v>159</v>
      </c>
      <c r="C123" s="35" t="s">
        <v>158</v>
      </c>
      <c r="D123" s="35" t="s">
        <v>78</v>
      </c>
      <c r="E123" s="35" t="s">
        <v>160</v>
      </c>
      <c r="F123" s="125">
        <v>0</v>
      </c>
      <c r="G123" s="125">
        <v>0</v>
      </c>
    </row>
    <row r="124" spans="1:7" ht="38.25" hidden="1">
      <c r="A124" s="130"/>
      <c r="B124" s="143" t="s">
        <v>162</v>
      </c>
      <c r="C124" s="121" t="s">
        <v>163</v>
      </c>
      <c r="D124" s="121"/>
      <c r="E124" s="121"/>
      <c r="F124" s="138">
        <f aca="true" t="shared" si="16" ref="F124:G126">F125</f>
        <v>0</v>
      </c>
      <c r="G124" s="138">
        <f t="shared" si="16"/>
        <v>0</v>
      </c>
    </row>
    <row r="125" spans="1:7" ht="25.5" hidden="1">
      <c r="A125" s="39"/>
      <c r="B125" s="37" t="s">
        <v>76</v>
      </c>
      <c r="C125" s="35" t="s">
        <v>163</v>
      </c>
      <c r="D125" s="35" t="s">
        <v>104</v>
      </c>
      <c r="E125" s="35"/>
      <c r="F125" s="125">
        <f t="shared" si="16"/>
        <v>0</v>
      </c>
      <c r="G125" s="125">
        <f t="shared" si="16"/>
        <v>0</v>
      </c>
    </row>
    <row r="126" spans="1:7" ht="25.5" hidden="1">
      <c r="A126" s="39"/>
      <c r="B126" s="34" t="s">
        <v>77</v>
      </c>
      <c r="C126" s="35" t="s">
        <v>163</v>
      </c>
      <c r="D126" s="35" t="s">
        <v>78</v>
      </c>
      <c r="E126" s="35"/>
      <c r="F126" s="125">
        <f t="shared" si="16"/>
        <v>0</v>
      </c>
      <c r="G126" s="125">
        <f t="shared" si="16"/>
        <v>0</v>
      </c>
    </row>
    <row r="127" spans="1:7" ht="25.5" hidden="1">
      <c r="A127" s="39"/>
      <c r="B127" s="59" t="s">
        <v>159</v>
      </c>
      <c r="C127" s="35" t="s">
        <v>163</v>
      </c>
      <c r="D127" s="35" t="s">
        <v>78</v>
      </c>
      <c r="E127" s="35" t="s">
        <v>160</v>
      </c>
      <c r="F127" s="125">
        <v>0</v>
      </c>
      <c r="G127" s="125">
        <v>0</v>
      </c>
    </row>
    <row r="128" spans="1:7" ht="40.5">
      <c r="A128" s="114">
        <v>3</v>
      </c>
      <c r="B128" s="115" t="s">
        <v>164</v>
      </c>
      <c r="C128" s="116" t="s">
        <v>165</v>
      </c>
      <c r="D128" s="144"/>
      <c r="E128" s="144"/>
      <c r="F128" s="118">
        <f aca="true" t="shared" si="17" ref="F128:G132">F129</f>
        <v>300</v>
      </c>
      <c r="G128" s="118">
        <f t="shared" si="17"/>
        <v>0</v>
      </c>
    </row>
    <row r="129" spans="1:7" ht="13.5">
      <c r="A129" s="119"/>
      <c r="B129" s="130" t="s">
        <v>166</v>
      </c>
      <c r="C129" s="121" t="s">
        <v>167</v>
      </c>
      <c r="D129" s="131"/>
      <c r="E129" s="131"/>
      <c r="F129" s="138">
        <f t="shared" si="17"/>
        <v>300</v>
      </c>
      <c r="G129" s="138">
        <f t="shared" si="17"/>
        <v>0</v>
      </c>
    </row>
    <row r="130" spans="1:7" ht="12.75">
      <c r="A130" s="39"/>
      <c r="B130" s="34" t="s">
        <v>168</v>
      </c>
      <c r="C130" s="35" t="s">
        <v>169</v>
      </c>
      <c r="D130" s="36"/>
      <c r="E130" s="36"/>
      <c r="F130" s="125">
        <f t="shared" si="17"/>
        <v>300</v>
      </c>
      <c r="G130" s="125">
        <f t="shared" si="17"/>
        <v>0</v>
      </c>
    </row>
    <row r="131" spans="1:7" ht="25.5">
      <c r="A131" s="39"/>
      <c r="B131" s="59" t="s">
        <v>76</v>
      </c>
      <c r="C131" s="35" t="s">
        <v>169</v>
      </c>
      <c r="D131" s="36">
        <v>200</v>
      </c>
      <c r="E131" s="36"/>
      <c r="F131" s="125">
        <f t="shared" si="17"/>
        <v>300</v>
      </c>
      <c r="G131" s="125">
        <f t="shared" si="17"/>
        <v>0</v>
      </c>
    </row>
    <row r="132" spans="1:7" ht="25.5">
      <c r="A132" s="39"/>
      <c r="B132" s="34" t="s">
        <v>77</v>
      </c>
      <c r="C132" s="35" t="s">
        <v>169</v>
      </c>
      <c r="D132" s="35" t="s">
        <v>78</v>
      </c>
      <c r="E132" s="36"/>
      <c r="F132" s="125">
        <f t="shared" si="17"/>
        <v>300</v>
      </c>
      <c r="G132" s="125">
        <f t="shared" si="17"/>
        <v>0</v>
      </c>
    </row>
    <row r="133" spans="1:7" ht="12.75">
      <c r="A133" s="39"/>
      <c r="B133" s="34" t="s">
        <v>170</v>
      </c>
      <c r="C133" s="35" t="s">
        <v>169</v>
      </c>
      <c r="D133" s="35" t="s">
        <v>78</v>
      </c>
      <c r="E133" s="36">
        <v>1003</v>
      </c>
      <c r="F133" s="125">
        <v>300</v>
      </c>
      <c r="G133" s="125">
        <v>0</v>
      </c>
    </row>
    <row r="134" spans="1:7" ht="39.75" customHeight="1" hidden="1">
      <c r="A134" s="114">
        <v>7</v>
      </c>
      <c r="B134" s="132" t="s">
        <v>171</v>
      </c>
      <c r="C134" s="116" t="s">
        <v>172</v>
      </c>
      <c r="D134" s="133"/>
      <c r="E134" s="133"/>
      <c r="F134" s="118">
        <f>F135</f>
        <v>0</v>
      </c>
      <c r="G134" s="118">
        <f>G135</f>
        <v>0</v>
      </c>
    </row>
    <row r="135" spans="1:7" ht="53.25" customHeight="1" hidden="1">
      <c r="A135" s="130"/>
      <c r="B135" s="134" t="s">
        <v>173</v>
      </c>
      <c r="C135" s="121" t="s">
        <v>174</v>
      </c>
      <c r="D135" s="121"/>
      <c r="E135" s="121"/>
      <c r="F135" s="138">
        <f>F136+F140+F144+F148</f>
        <v>0</v>
      </c>
      <c r="G135" s="138">
        <f>G136+G140+G144+G148</f>
        <v>0</v>
      </c>
    </row>
    <row r="136" spans="1:7" ht="25.5" hidden="1">
      <c r="A136" s="39"/>
      <c r="B136" s="34" t="s">
        <v>175</v>
      </c>
      <c r="C136" s="35" t="s">
        <v>176</v>
      </c>
      <c r="D136" s="36"/>
      <c r="E136" s="36"/>
      <c r="F136" s="125">
        <f aca="true" t="shared" si="18" ref="F136:G138">F137</f>
        <v>0</v>
      </c>
      <c r="G136" s="125">
        <f t="shared" si="18"/>
        <v>0</v>
      </c>
    </row>
    <row r="137" spans="1:7" ht="25.5" hidden="1">
      <c r="A137" s="39"/>
      <c r="B137" s="59" t="s">
        <v>76</v>
      </c>
      <c r="C137" s="35" t="s">
        <v>176</v>
      </c>
      <c r="D137" s="36">
        <v>200</v>
      </c>
      <c r="E137" s="36"/>
      <c r="F137" s="125">
        <f t="shared" si="18"/>
        <v>0</v>
      </c>
      <c r="G137" s="125">
        <f t="shared" si="18"/>
        <v>0</v>
      </c>
    </row>
    <row r="138" spans="1:7" s="105" customFormat="1" ht="26.25" hidden="1">
      <c r="A138" s="145"/>
      <c r="B138" s="34" t="s">
        <v>77</v>
      </c>
      <c r="C138" s="35" t="s">
        <v>176</v>
      </c>
      <c r="D138" s="35" t="s">
        <v>78</v>
      </c>
      <c r="E138" s="142"/>
      <c r="F138" s="125">
        <f t="shared" si="18"/>
        <v>0</v>
      </c>
      <c r="G138" s="125">
        <f t="shared" si="18"/>
        <v>0</v>
      </c>
    </row>
    <row r="139" spans="1:7" ht="15" customHeight="1" hidden="1">
      <c r="A139" s="39"/>
      <c r="B139" s="34" t="s">
        <v>177</v>
      </c>
      <c r="C139" s="35" t="s">
        <v>176</v>
      </c>
      <c r="D139" s="35" t="s">
        <v>78</v>
      </c>
      <c r="E139" s="35" t="s">
        <v>178</v>
      </c>
      <c r="F139" s="125">
        <v>0</v>
      </c>
      <c r="G139" s="125">
        <v>0</v>
      </c>
    </row>
    <row r="140" spans="1:7" s="106" customFormat="1" ht="25.5" hidden="1">
      <c r="A140" s="34"/>
      <c r="B140" s="34" t="s">
        <v>179</v>
      </c>
      <c r="C140" s="35" t="s">
        <v>180</v>
      </c>
      <c r="D140" s="35"/>
      <c r="E140" s="35"/>
      <c r="F140" s="125">
        <f aca="true" t="shared" si="19" ref="F140:G142">F141</f>
        <v>0</v>
      </c>
      <c r="G140" s="125">
        <f t="shared" si="19"/>
        <v>0</v>
      </c>
    </row>
    <row r="141" spans="1:7" s="106" customFormat="1" ht="25.5" hidden="1">
      <c r="A141" s="34"/>
      <c r="B141" s="59" t="s">
        <v>76</v>
      </c>
      <c r="C141" s="35" t="s">
        <v>180</v>
      </c>
      <c r="D141" s="35" t="s">
        <v>104</v>
      </c>
      <c r="E141" s="35"/>
      <c r="F141" s="125">
        <f t="shared" si="19"/>
        <v>0</v>
      </c>
      <c r="G141" s="125">
        <f t="shared" si="19"/>
        <v>0</v>
      </c>
    </row>
    <row r="142" spans="1:7" ht="25.5" hidden="1">
      <c r="A142" s="39"/>
      <c r="B142" s="34" t="s">
        <v>77</v>
      </c>
      <c r="C142" s="35" t="s">
        <v>180</v>
      </c>
      <c r="D142" s="35" t="s">
        <v>78</v>
      </c>
      <c r="E142" s="35"/>
      <c r="F142" s="125">
        <f t="shared" si="19"/>
        <v>0</v>
      </c>
      <c r="G142" s="125">
        <f t="shared" si="19"/>
        <v>0</v>
      </c>
    </row>
    <row r="143" spans="1:7" ht="12.75" hidden="1">
      <c r="A143" s="39"/>
      <c r="B143" s="34" t="s">
        <v>177</v>
      </c>
      <c r="C143" s="35" t="s">
        <v>180</v>
      </c>
      <c r="D143" s="35" t="s">
        <v>78</v>
      </c>
      <c r="E143" s="35" t="s">
        <v>178</v>
      </c>
      <c r="F143" s="125">
        <v>0</v>
      </c>
      <c r="G143" s="125">
        <v>0</v>
      </c>
    </row>
    <row r="144" spans="1:7" ht="38.25" hidden="1">
      <c r="A144" s="39"/>
      <c r="B144" s="34" t="s">
        <v>181</v>
      </c>
      <c r="C144" s="35" t="s">
        <v>182</v>
      </c>
      <c r="D144" s="36"/>
      <c r="E144" s="36"/>
      <c r="F144" s="125">
        <f aca="true" t="shared" si="20" ref="F144:G146">F145</f>
        <v>0</v>
      </c>
      <c r="G144" s="125">
        <f t="shared" si="20"/>
        <v>0</v>
      </c>
    </row>
    <row r="145" spans="1:7" ht="25.5" hidden="1">
      <c r="A145" s="39"/>
      <c r="B145" s="59" t="s">
        <v>76</v>
      </c>
      <c r="C145" s="35" t="s">
        <v>182</v>
      </c>
      <c r="D145" s="36">
        <v>200</v>
      </c>
      <c r="E145" s="36"/>
      <c r="F145" s="125">
        <f t="shared" si="20"/>
        <v>0</v>
      </c>
      <c r="G145" s="125">
        <f t="shared" si="20"/>
        <v>0</v>
      </c>
    </row>
    <row r="146" spans="1:7" ht="26.25" hidden="1">
      <c r="A146" s="39"/>
      <c r="B146" s="34" t="s">
        <v>77</v>
      </c>
      <c r="C146" s="35" t="s">
        <v>182</v>
      </c>
      <c r="D146" s="35" t="s">
        <v>78</v>
      </c>
      <c r="E146" s="142"/>
      <c r="F146" s="125">
        <f t="shared" si="20"/>
        <v>0</v>
      </c>
      <c r="G146" s="125">
        <f t="shared" si="20"/>
        <v>0</v>
      </c>
    </row>
    <row r="147" spans="1:7" ht="12.75" customHeight="1" hidden="1">
      <c r="A147" s="39"/>
      <c r="B147" s="34" t="s">
        <v>177</v>
      </c>
      <c r="C147" s="35" t="s">
        <v>182</v>
      </c>
      <c r="D147" s="35" t="s">
        <v>78</v>
      </c>
      <c r="E147" s="35" t="s">
        <v>178</v>
      </c>
      <c r="F147" s="125">
        <v>0</v>
      </c>
      <c r="G147" s="125">
        <v>0</v>
      </c>
    </row>
    <row r="148" spans="1:7" s="103" customFormat="1" ht="25.5" customHeight="1" hidden="1">
      <c r="A148" s="139"/>
      <c r="B148" s="34" t="s">
        <v>183</v>
      </c>
      <c r="C148" s="35" t="s">
        <v>184</v>
      </c>
      <c r="D148" s="35"/>
      <c r="E148" s="35"/>
      <c r="F148" s="125">
        <f aca="true" t="shared" si="21" ref="F148:G150">F149</f>
        <v>0</v>
      </c>
      <c r="G148" s="125">
        <f t="shared" si="21"/>
        <v>0</v>
      </c>
    </row>
    <row r="149" spans="1:7" s="103" customFormat="1" ht="27.75" customHeight="1" hidden="1">
      <c r="A149" s="139"/>
      <c r="B149" s="59" t="s">
        <v>76</v>
      </c>
      <c r="C149" s="35" t="s">
        <v>184</v>
      </c>
      <c r="D149" s="35" t="s">
        <v>104</v>
      </c>
      <c r="E149" s="35"/>
      <c r="F149" s="125">
        <f t="shared" si="21"/>
        <v>0</v>
      </c>
      <c r="G149" s="125">
        <f t="shared" si="21"/>
        <v>0</v>
      </c>
    </row>
    <row r="150" spans="1:7" s="103" customFormat="1" ht="26.25" customHeight="1" hidden="1">
      <c r="A150" s="139"/>
      <c r="B150" s="34" t="s">
        <v>77</v>
      </c>
      <c r="C150" s="35" t="s">
        <v>184</v>
      </c>
      <c r="D150" s="35" t="s">
        <v>78</v>
      </c>
      <c r="E150" s="35"/>
      <c r="F150" s="125">
        <f t="shared" si="21"/>
        <v>0</v>
      </c>
      <c r="G150" s="125">
        <f t="shared" si="21"/>
        <v>0</v>
      </c>
    </row>
    <row r="151" spans="1:7" s="103" customFormat="1" ht="14.25" customHeight="1" hidden="1">
      <c r="A151" s="139"/>
      <c r="B151" s="34" t="s">
        <v>177</v>
      </c>
      <c r="C151" s="35" t="s">
        <v>184</v>
      </c>
      <c r="D151" s="35" t="s">
        <v>78</v>
      </c>
      <c r="E151" s="35" t="s">
        <v>178</v>
      </c>
      <c r="F151" s="125">
        <v>0</v>
      </c>
      <c r="G151" s="125">
        <v>0</v>
      </c>
    </row>
    <row r="152" spans="1:7" ht="52.5" customHeight="1">
      <c r="A152" s="114">
        <v>4</v>
      </c>
      <c r="B152" s="115" t="s">
        <v>152</v>
      </c>
      <c r="C152" s="117" t="s">
        <v>185</v>
      </c>
      <c r="D152" s="144"/>
      <c r="E152" s="144"/>
      <c r="F152" s="118">
        <f aca="true" t="shared" si="22" ref="F152:G156">F153</f>
        <v>1200</v>
      </c>
      <c r="G152" s="118">
        <f t="shared" si="22"/>
        <v>0</v>
      </c>
    </row>
    <row r="153" spans="1:7" ht="25.5">
      <c r="A153" s="119"/>
      <c r="B153" s="130" t="s">
        <v>186</v>
      </c>
      <c r="C153" s="131" t="s">
        <v>187</v>
      </c>
      <c r="D153" s="131"/>
      <c r="E153" s="131"/>
      <c r="F153" s="123">
        <f t="shared" si="22"/>
        <v>1200</v>
      </c>
      <c r="G153" s="123">
        <f t="shared" si="22"/>
        <v>0</v>
      </c>
    </row>
    <row r="154" spans="1:7" ht="15">
      <c r="A154" s="146"/>
      <c r="B154" s="39" t="s">
        <v>188</v>
      </c>
      <c r="C154" s="36" t="s">
        <v>189</v>
      </c>
      <c r="D154" s="41"/>
      <c r="E154" s="41"/>
      <c r="F154" s="125">
        <f t="shared" si="22"/>
        <v>1200</v>
      </c>
      <c r="G154" s="125">
        <f t="shared" si="22"/>
        <v>0</v>
      </c>
    </row>
    <row r="155" spans="1:7" ht="25.5">
      <c r="A155" s="146"/>
      <c r="B155" s="59" t="s">
        <v>76</v>
      </c>
      <c r="C155" s="36" t="s">
        <v>189</v>
      </c>
      <c r="D155" s="41" t="s">
        <v>104</v>
      </c>
      <c r="E155" s="41"/>
      <c r="F155" s="125">
        <f t="shared" si="22"/>
        <v>1200</v>
      </c>
      <c r="G155" s="125">
        <f t="shared" si="22"/>
        <v>0</v>
      </c>
    </row>
    <row r="156" spans="1:7" ht="25.5">
      <c r="A156" s="39"/>
      <c r="B156" s="34" t="s">
        <v>77</v>
      </c>
      <c r="C156" s="36" t="s">
        <v>189</v>
      </c>
      <c r="D156" s="35" t="s">
        <v>78</v>
      </c>
      <c r="E156" s="40"/>
      <c r="F156" s="125">
        <f t="shared" si="22"/>
        <v>1200</v>
      </c>
      <c r="G156" s="125">
        <f t="shared" si="22"/>
        <v>0</v>
      </c>
    </row>
    <row r="157" spans="1:7" ht="12.75">
      <c r="A157" s="39"/>
      <c r="B157" s="34" t="s">
        <v>190</v>
      </c>
      <c r="C157" s="36" t="s">
        <v>189</v>
      </c>
      <c r="D157" s="35" t="s">
        <v>78</v>
      </c>
      <c r="E157" s="41" t="s">
        <v>191</v>
      </c>
      <c r="F157" s="125">
        <v>1200</v>
      </c>
      <c r="G157" s="125">
        <v>0</v>
      </c>
    </row>
    <row r="158" spans="1:7" ht="67.5" hidden="1">
      <c r="A158" s="114">
        <v>9</v>
      </c>
      <c r="B158" s="115" t="s">
        <v>153</v>
      </c>
      <c r="C158" s="117" t="s">
        <v>192</v>
      </c>
      <c r="D158" s="144"/>
      <c r="E158" s="144"/>
      <c r="F158" s="118">
        <f>F159+F189+F218+F224</f>
        <v>0</v>
      </c>
      <c r="G158" s="118">
        <f>G159+G189+G218+G224</f>
        <v>0</v>
      </c>
    </row>
    <row r="159" spans="1:7" ht="15" hidden="1">
      <c r="A159" s="147"/>
      <c r="B159" s="126" t="s">
        <v>193</v>
      </c>
      <c r="C159" s="128" t="s">
        <v>194</v>
      </c>
      <c r="D159" s="127"/>
      <c r="E159" s="127"/>
      <c r="F159" s="137">
        <f>F160+F165+F169+F173+F177+F181+F185</f>
        <v>0</v>
      </c>
      <c r="G159" s="137">
        <f>G160+G165+G169+G173+G177+G181+G185</f>
        <v>0</v>
      </c>
    </row>
    <row r="160" spans="1:7" ht="12" customHeight="1" hidden="1">
      <c r="A160" s="148"/>
      <c r="B160" s="130" t="s">
        <v>195</v>
      </c>
      <c r="C160" s="131" t="s">
        <v>196</v>
      </c>
      <c r="D160" s="121"/>
      <c r="E160" s="121"/>
      <c r="F160" s="138">
        <f>F162</f>
        <v>0</v>
      </c>
      <c r="G160" s="138">
        <f>G162</f>
        <v>0</v>
      </c>
    </row>
    <row r="161" spans="1:7" ht="38.25" hidden="1">
      <c r="A161" s="146"/>
      <c r="B161" s="39" t="s">
        <v>197</v>
      </c>
      <c r="C161" s="36" t="s">
        <v>198</v>
      </c>
      <c r="D161" s="35"/>
      <c r="E161" s="35"/>
      <c r="F161" s="125">
        <f aca="true" t="shared" si="23" ref="F161:G163">F162</f>
        <v>0</v>
      </c>
      <c r="G161" s="125">
        <f t="shared" si="23"/>
        <v>0</v>
      </c>
    </row>
    <row r="162" spans="1:7" ht="25.5" hidden="1">
      <c r="A162" s="146"/>
      <c r="B162" s="39" t="s">
        <v>90</v>
      </c>
      <c r="C162" s="36" t="s">
        <v>198</v>
      </c>
      <c r="D162" s="35" t="s">
        <v>97</v>
      </c>
      <c r="E162" s="35"/>
      <c r="F162" s="125">
        <f t="shared" si="23"/>
        <v>0</v>
      </c>
      <c r="G162" s="125">
        <f t="shared" si="23"/>
        <v>0</v>
      </c>
    </row>
    <row r="163" spans="1:7" ht="12.75" hidden="1">
      <c r="A163" s="39"/>
      <c r="B163" s="63" t="s">
        <v>91</v>
      </c>
      <c r="C163" s="36" t="s">
        <v>198</v>
      </c>
      <c r="D163" s="36">
        <v>410</v>
      </c>
      <c r="E163" s="36"/>
      <c r="F163" s="125">
        <f t="shared" si="23"/>
        <v>0</v>
      </c>
      <c r="G163" s="125">
        <f t="shared" si="23"/>
        <v>0</v>
      </c>
    </row>
    <row r="164" spans="1:7" ht="12.75" hidden="1">
      <c r="A164" s="39"/>
      <c r="B164" s="65" t="s">
        <v>199</v>
      </c>
      <c r="C164" s="36" t="s">
        <v>198</v>
      </c>
      <c r="D164" s="36">
        <v>410</v>
      </c>
      <c r="E164" s="35" t="s">
        <v>200</v>
      </c>
      <c r="F164" s="125">
        <v>0</v>
      </c>
      <c r="G164" s="125">
        <v>0</v>
      </c>
    </row>
    <row r="165" spans="1:7" ht="25.5" hidden="1">
      <c r="A165" s="39"/>
      <c r="B165" s="65" t="s">
        <v>217</v>
      </c>
      <c r="C165" s="36" t="s">
        <v>486</v>
      </c>
      <c r="D165" s="35"/>
      <c r="E165" s="35"/>
      <c r="F165" s="125">
        <f aca="true" t="shared" si="24" ref="F165:G167">F166</f>
        <v>0</v>
      </c>
      <c r="G165" s="125">
        <f t="shared" si="24"/>
        <v>0</v>
      </c>
    </row>
    <row r="166" spans="1:7" ht="25.5" hidden="1">
      <c r="A166" s="39"/>
      <c r="B166" s="59" t="s">
        <v>76</v>
      </c>
      <c r="C166" s="36" t="s">
        <v>486</v>
      </c>
      <c r="D166" s="35" t="s">
        <v>104</v>
      </c>
      <c r="E166" s="35"/>
      <c r="F166" s="125">
        <f t="shared" si="24"/>
        <v>0</v>
      </c>
      <c r="G166" s="125">
        <f t="shared" si="24"/>
        <v>0</v>
      </c>
    </row>
    <row r="167" spans="1:7" ht="25.5" hidden="1">
      <c r="A167" s="39"/>
      <c r="B167" s="34" t="s">
        <v>77</v>
      </c>
      <c r="C167" s="36" t="s">
        <v>486</v>
      </c>
      <c r="D167" s="35" t="s">
        <v>78</v>
      </c>
      <c r="E167" s="35"/>
      <c r="F167" s="125">
        <f t="shared" si="24"/>
        <v>0</v>
      </c>
      <c r="G167" s="125">
        <f t="shared" si="24"/>
        <v>0</v>
      </c>
    </row>
    <row r="168" spans="1:7" ht="12.75" hidden="1">
      <c r="A168" s="39"/>
      <c r="B168" s="65" t="s">
        <v>199</v>
      </c>
      <c r="C168" s="36" t="s">
        <v>486</v>
      </c>
      <c r="D168" s="35" t="s">
        <v>78</v>
      </c>
      <c r="E168" s="35" t="s">
        <v>200</v>
      </c>
      <c r="F168" s="125">
        <v>0</v>
      </c>
      <c r="G168" s="125">
        <v>0</v>
      </c>
    </row>
    <row r="169" spans="1:7" ht="25.5" customHeight="1" hidden="1">
      <c r="A169" s="39"/>
      <c r="B169" s="39" t="s">
        <v>203</v>
      </c>
      <c r="C169" s="36" t="s">
        <v>204</v>
      </c>
      <c r="D169" s="35"/>
      <c r="E169" s="35"/>
      <c r="F169" s="125">
        <f aca="true" t="shared" si="25" ref="F169:G171">F170</f>
        <v>0</v>
      </c>
      <c r="G169" s="125">
        <f t="shared" si="25"/>
        <v>0</v>
      </c>
    </row>
    <row r="170" spans="1:7" ht="25.5" hidden="1">
      <c r="A170" s="39"/>
      <c r="B170" s="59" t="s">
        <v>76</v>
      </c>
      <c r="C170" s="36" t="s">
        <v>204</v>
      </c>
      <c r="D170" s="35" t="s">
        <v>104</v>
      </c>
      <c r="E170" s="35"/>
      <c r="F170" s="125">
        <f t="shared" si="25"/>
        <v>0</v>
      </c>
      <c r="G170" s="125">
        <f t="shared" si="25"/>
        <v>0</v>
      </c>
    </row>
    <row r="171" spans="1:7" ht="37.5" customHeight="1" hidden="1">
      <c r="A171" s="39"/>
      <c r="B171" s="34" t="s">
        <v>77</v>
      </c>
      <c r="C171" s="36" t="s">
        <v>204</v>
      </c>
      <c r="D171" s="35" t="s">
        <v>78</v>
      </c>
      <c r="E171" s="35"/>
      <c r="F171" s="125">
        <f t="shared" si="25"/>
        <v>0</v>
      </c>
      <c r="G171" s="125">
        <f t="shared" si="25"/>
        <v>0</v>
      </c>
    </row>
    <row r="172" spans="1:7" ht="12.75" hidden="1">
      <c r="A172" s="39"/>
      <c r="B172" s="65" t="s">
        <v>199</v>
      </c>
      <c r="C172" s="36" t="s">
        <v>204</v>
      </c>
      <c r="D172" s="35" t="s">
        <v>78</v>
      </c>
      <c r="E172" s="35" t="s">
        <v>200</v>
      </c>
      <c r="F172" s="125">
        <v>0</v>
      </c>
      <c r="G172" s="125">
        <v>0</v>
      </c>
    </row>
    <row r="173" spans="1:7" ht="25.5" hidden="1">
      <c r="A173" s="39"/>
      <c r="B173" s="39" t="s">
        <v>451</v>
      </c>
      <c r="C173" s="36" t="s">
        <v>484</v>
      </c>
      <c r="D173" s="35"/>
      <c r="E173" s="35"/>
      <c r="F173" s="125">
        <f aca="true" t="shared" si="26" ref="F173:G175">F174</f>
        <v>0</v>
      </c>
      <c r="G173" s="125">
        <f t="shared" si="26"/>
        <v>0</v>
      </c>
    </row>
    <row r="174" spans="1:7" ht="12.75" hidden="1">
      <c r="A174" s="39"/>
      <c r="B174" s="65" t="s">
        <v>127</v>
      </c>
      <c r="C174" s="36" t="s">
        <v>484</v>
      </c>
      <c r="D174" s="35" t="s">
        <v>128</v>
      </c>
      <c r="E174" s="35"/>
      <c r="F174" s="125">
        <f t="shared" si="26"/>
        <v>0</v>
      </c>
      <c r="G174" s="125">
        <f t="shared" si="26"/>
        <v>0</v>
      </c>
    </row>
    <row r="175" spans="1:7" ht="38.25" hidden="1">
      <c r="A175" s="39"/>
      <c r="B175" s="65" t="s">
        <v>202</v>
      </c>
      <c r="C175" s="36" t="s">
        <v>484</v>
      </c>
      <c r="D175" s="35" t="s">
        <v>26</v>
      </c>
      <c r="E175" s="35"/>
      <c r="F175" s="125">
        <f t="shared" si="26"/>
        <v>0</v>
      </c>
      <c r="G175" s="125">
        <f t="shared" si="26"/>
        <v>0</v>
      </c>
    </row>
    <row r="176" spans="1:7" ht="12.75" hidden="1">
      <c r="A176" s="39"/>
      <c r="B176" s="65" t="s">
        <v>199</v>
      </c>
      <c r="C176" s="36" t="s">
        <v>484</v>
      </c>
      <c r="D176" s="35" t="s">
        <v>26</v>
      </c>
      <c r="E176" s="35" t="s">
        <v>200</v>
      </c>
      <c r="F176" s="125">
        <v>0</v>
      </c>
      <c r="G176" s="125">
        <v>0</v>
      </c>
    </row>
    <row r="177" spans="1:7" ht="38.25" hidden="1">
      <c r="A177" s="39"/>
      <c r="B177" s="39" t="s">
        <v>197</v>
      </c>
      <c r="C177" s="36" t="s">
        <v>485</v>
      </c>
      <c r="D177" s="35"/>
      <c r="E177" s="35"/>
      <c r="F177" s="125">
        <f aca="true" t="shared" si="27" ref="F177:G179">F178</f>
        <v>0</v>
      </c>
      <c r="G177" s="125">
        <f t="shared" si="27"/>
        <v>0</v>
      </c>
    </row>
    <row r="178" spans="1:7" ht="25.5" hidden="1">
      <c r="A178" s="39"/>
      <c r="B178" s="39" t="s">
        <v>90</v>
      </c>
      <c r="C178" s="36" t="s">
        <v>485</v>
      </c>
      <c r="D178" s="36">
        <v>400</v>
      </c>
      <c r="E178" s="35"/>
      <c r="F178" s="125">
        <f t="shared" si="27"/>
        <v>0</v>
      </c>
      <c r="G178" s="125">
        <f t="shared" si="27"/>
        <v>0</v>
      </c>
    </row>
    <row r="179" spans="1:7" ht="12.75" hidden="1">
      <c r="A179" s="39"/>
      <c r="B179" s="63" t="s">
        <v>91</v>
      </c>
      <c r="C179" s="36" t="s">
        <v>485</v>
      </c>
      <c r="D179" s="36">
        <v>410</v>
      </c>
      <c r="E179" s="35"/>
      <c r="F179" s="125">
        <f t="shared" si="27"/>
        <v>0</v>
      </c>
      <c r="G179" s="125">
        <f t="shared" si="27"/>
        <v>0</v>
      </c>
    </row>
    <row r="180" spans="1:7" ht="15" customHeight="1" hidden="1">
      <c r="A180" s="39"/>
      <c r="B180" s="65" t="s">
        <v>199</v>
      </c>
      <c r="C180" s="36" t="s">
        <v>485</v>
      </c>
      <c r="D180" s="36">
        <v>410</v>
      </c>
      <c r="E180" s="35" t="s">
        <v>200</v>
      </c>
      <c r="F180" s="125">
        <v>0</v>
      </c>
      <c r="G180" s="125">
        <v>0</v>
      </c>
    </row>
    <row r="181" spans="1:7" ht="25.5" customHeight="1" hidden="1">
      <c r="A181" s="39"/>
      <c r="B181" s="65" t="s">
        <v>451</v>
      </c>
      <c r="C181" s="36" t="s">
        <v>450</v>
      </c>
      <c r="D181" s="36"/>
      <c r="E181" s="35"/>
      <c r="F181" s="125">
        <f aca="true" t="shared" si="28" ref="F181:G183">F182</f>
        <v>0</v>
      </c>
      <c r="G181" s="125">
        <f t="shared" si="28"/>
        <v>0</v>
      </c>
    </row>
    <row r="182" spans="1:7" ht="15" customHeight="1" hidden="1">
      <c r="A182" s="39"/>
      <c r="B182" s="65" t="s">
        <v>127</v>
      </c>
      <c r="C182" s="36" t="s">
        <v>450</v>
      </c>
      <c r="D182" s="36">
        <v>800</v>
      </c>
      <c r="E182" s="35"/>
      <c r="F182" s="125">
        <f t="shared" si="28"/>
        <v>0</v>
      </c>
      <c r="G182" s="125">
        <f t="shared" si="28"/>
        <v>0</v>
      </c>
    </row>
    <row r="183" spans="1:7" ht="39.75" customHeight="1" hidden="1">
      <c r="A183" s="39"/>
      <c r="B183" s="65" t="s">
        <v>202</v>
      </c>
      <c r="C183" s="36" t="s">
        <v>450</v>
      </c>
      <c r="D183" s="36">
        <v>810</v>
      </c>
      <c r="E183" s="35"/>
      <c r="F183" s="125">
        <f t="shared" si="28"/>
        <v>0</v>
      </c>
      <c r="G183" s="125">
        <f t="shared" si="28"/>
        <v>0</v>
      </c>
    </row>
    <row r="184" spans="1:7" ht="15" customHeight="1" hidden="1">
      <c r="A184" s="39"/>
      <c r="B184" s="65" t="s">
        <v>199</v>
      </c>
      <c r="C184" s="36" t="s">
        <v>450</v>
      </c>
      <c r="D184" s="36">
        <v>810</v>
      </c>
      <c r="E184" s="35" t="s">
        <v>200</v>
      </c>
      <c r="F184" s="125">
        <v>0</v>
      </c>
      <c r="G184" s="125">
        <v>0</v>
      </c>
    </row>
    <row r="185" spans="1:7" ht="25.5" customHeight="1" hidden="1">
      <c r="A185" s="39"/>
      <c r="B185" s="39" t="s">
        <v>197</v>
      </c>
      <c r="C185" s="36" t="s">
        <v>201</v>
      </c>
      <c r="D185" s="36"/>
      <c r="E185" s="35"/>
      <c r="F185" s="125">
        <f>F187+F183</f>
        <v>0</v>
      </c>
      <c r="G185" s="125">
        <f>G187+G183</f>
        <v>0</v>
      </c>
    </row>
    <row r="186" spans="1:7" ht="25.5" customHeight="1" hidden="1">
      <c r="A186" s="39"/>
      <c r="B186" s="39" t="s">
        <v>90</v>
      </c>
      <c r="C186" s="36" t="s">
        <v>201</v>
      </c>
      <c r="D186" s="36">
        <v>400</v>
      </c>
      <c r="E186" s="35"/>
      <c r="F186" s="125">
        <f>F187</f>
        <v>0</v>
      </c>
      <c r="G186" s="125">
        <f>G187</f>
        <v>0</v>
      </c>
    </row>
    <row r="187" spans="1:7" ht="15" customHeight="1" hidden="1">
      <c r="A187" s="39"/>
      <c r="B187" s="63" t="s">
        <v>91</v>
      </c>
      <c r="C187" s="36" t="s">
        <v>201</v>
      </c>
      <c r="D187" s="36">
        <v>410</v>
      </c>
      <c r="E187" s="36"/>
      <c r="F187" s="125">
        <f>F188</f>
        <v>0</v>
      </c>
      <c r="G187" s="125">
        <f>G188</f>
        <v>0</v>
      </c>
    </row>
    <row r="188" spans="1:7" ht="15" customHeight="1" hidden="1">
      <c r="A188" s="39"/>
      <c r="B188" s="65" t="s">
        <v>199</v>
      </c>
      <c r="C188" s="36" t="s">
        <v>201</v>
      </c>
      <c r="D188" s="36">
        <v>410</v>
      </c>
      <c r="E188" s="35" t="s">
        <v>200</v>
      </c>
      <c r="F188" s="125">
        <v>0</v>
      </c>
      <c r="G188" s="125">
        <v>0</v>
      </c>
    </row>
    <row r="189" spans="1:7" ht="25.5" hidden="1">
      <c r="A189" s="126"/>
      <c r="B189" s="126" t="s">
        <v>205</v>
      </c>
      <c r="C189" s="128" t="s">
        <v>206</v>
      </c>
      <c r="D189" s="128"/>
      <c r="E189" s="128"/>
      <c r="F189" s="137">
        <f>F190</f>
        <v>0</v>
      </c>
      <c r="G189" s="137">
        <f>G190</f>
        <v>0</v>
      </c>
    </row>
    <row r="190" spans="1:7" ht="12.75" hidden="1">
      <c r="A190" s="130"/>
      <c r="B190" s="130" t="s">
        <v>207</v>
      </c>
      <c r="C190" s="131" t="s">
        <v>208</v>
      </c>
      <c r="D190" s="131"/>
      <c r="E190" s="131"/>
      <c r="F190" s="138">
        <f>F191+F198+F202+F206+F210+F214</f>
        <v>0</v>
      </c>
      <c r="G190" s="138">
        <f>G191+G198+G202+G206+G210+G214</f>
        <v>0</v>
      </c>
    </row>
    <row r="191" spans="1:7" ht="25.5" hidden="1">
      <c r="A191" s="39"/>
      <c r="B191" s="34" t="s">
        <v>209</v>
      </c>
      <c r="C191" s="36" t="s">
        <v>210</v>
      </c>
      <c r="D191" s="35"/>
      <c r="E191" s="35"/>
      <c r="F191" s="125">
        <f>F192+F195</f>
        <v>0</v>
      </c>
      <c r="G191" s="125">
        <f>G192+G195</f>
        <v>0</v>
      </c>
    </row>
    <row r="192" spans="1:7" ht="25.5" hidden="1">
      <c r="A192" s="39"/>
      <c r="B192" s="59" t="s">
        <v>76</v>
      </c>
      <c r="C192" s="36" t="s">
        <v>210</v>
      </c>
      <c r="D192" s="35" t="s">
        <v>104</v>
      </c>
      <c r="E192" s="35"/>
      <c r="F192" s="125">
        <f>F193</f>
        <v>0</v>
      </c>
      <c r="G192" s="125">
        <f>G193</f>
        <v>0</v>
      </c>
    </row>
    <row r="193" spans="1:7" ht="25.5" hidden="1">
      <c r="A193" s="39"/>
      <c r="B193" s="34" t="s">
        <v>77</v>
      </c>
      <c r="C193" s="36" t="s">
        <v>210</v>
      </c>
      <c r="D193" s="35" t="s">
        <v>78</v>
      </c>
      <c r="E193" s="35"/>
      <c r="F193" s="125">
        <f>F194</f>
        <v>0</v>
      </c>
      <c r="G193" s="125">
        <f>G194</f>
        <v>0</v>
      </c>
    </row>
    <row r="194" spans="1:7" ht="12.75" hidden="1">
      <c r="A194" s="39"/>
      <c r="B194" s="65" t="s">
        <v>199</v>
      </c>
      <c r="C194" s="36" t="s">
        <v>210</v>
      </c>
      <c r="D194" s="35" t="s">
        <v>78</v>
      </c>
      <c r="E194" s="35" t="s">
        <v>200</v>
      </c>
      <c r="F194" s="125">
        <v>0</v>
      </c>
      <c r="G194" s="125">
        <v>0</v>
      </c>
    </row>
    <row r="195" spans="1:7" ht="25.5" hidden="1">
      <c r="A195" s="39"/>
      <c r="B195" s="65" t="s">
        <v>90</v>
      </c>
      <c r="C195" s="36" t="s">
        <v>210</v>
      </c>
      <c r="D195" s="35" t="s">
        <v>97</v>
      </c>
      <c r="E195" s="35"/>
      <c r="F195" s="125">
        <f>F196</f>
        <v>0</v>
      </c>
      <c r="G195" s="125">
        <f>G196</f>
        <v>0</v>
      </c>
    </row>
    <row r="196" spans="1:7" ht="12.75" hidden="1">
      <c r="A196" s="39"/>
      <c r="B196" s="65" t="s">
        <v>91</v>
      </c>
      <c r="C196" s="36" t="s">
        <v>210</v>
      </c>
      <c r="D196" s="35" t="s">
        <v>92</v>
      </c>
      <c r="E196" s="35"/>
      <c r="F196" s="125">
        <f>F197</f>
        <v>0</v>
      </c>
      <c r="G196" s="125">
        <f>G197</f>
        <v>0</v>
      </c>
    </row>
    <row r="197" spans="1:7" ht="12.75" hidden="1">
      <c r="A197" s="39"/>
      <c r="B197" s="65" t="s">
        <v>199</v>
      </c>
      <c r="C197" s="36" t="s">
        <v>210</v>
      </c>
      <c r="D197" s="35" t="s">
        <v>92</v>
      </c>
      <c r="E197" s="35" t="s">
        <v>200</v>
      </c>
      <c r="F197" s="125">
        <v>0</v>
      </c>
      <c r="G197" s="125">
        <v>0</v>
      </c>
    </row>
    <row r="198" spans="1:7" ht="25.5" hidden="1">
      <c r="A198" s="39"/>
      <c r="B198" s="34" t="s">
        <v>211</v>
      </c>
      <c r="C198" s="36" t="s">
        <v>212</v>
      </c>
      <c r="D198" s="35"/>
      <c r="E198" s="35"/>
      <c r="F198" s="125">
        <f>F200</f>
        <v>0</v>
      </c>
      <c r="G198" s="125">
        <f>G200</f>
        <v>0</v>
      </c>
    </row>
    <row r="199" spans="1:7" ht="25.5" hidden="1">
      <c r="A199" s="39"/>
      <c r="B199" s="59" t="s">
        <v>76</v>
      </c>
      <c r="C199" s="36" t="s">
        <v>212</v>
      </c>
      <c r="D199" s="35" t="s">
        <v>104</v>
      </c>
      <c r="E199" s="35"/>
      <c r="F199" s="125">
        <f>F200</f>
        <v>0</v>
      </c>
      <c r="G199" s="125">
        <f>G200</f>
        <v>0</v>
      </c>
    </row>
    <row r="200" spans="1:7" ht="25.5" hidden="1">
      <c r="A200" s="39"/>
      <c r="B200" s="34" t="s">
        <v>77</v>
      </c>
      <c r="C200" s="36" t="s">
        <v>212</v>
      </c>
      <c r="D200" s="35" t="s">
        <v>78</v>
      </c>
      <c r="E200" s="35"/>
      <c r="F200" s="125">
        <f>F201</f>
        <v>0</v>
      </c>
      <c r="G200" s="125">
        <f>G201</f>
        <v>0</v>
      </c>
    </row>
    <row r="201" spans="1:7" ht="12.75" hidden="1">
      <c r="A201" s="39"/>
      <c r="B201" s="65" t="s">
        <v>199</v>
      </c>
      <c r="C201" s="36" t="s">
        <v>212</v>
      </c>
      <c r="D201" s="35" t="s">
        <v>78</v>
      </c>
      <c r="E201" s="35" t="s">
        <v>200</v>
      </c>
      <c r="F201" s="125">
        <v>0</v>
      </c>
      <c r="G201" s="125">
        <v>0</v>
      </c>
    </row>
    <row r="202" spans="1:7" ht="25.5" customHeight="1" hidden="1">
      <c r="A202" s="39"/>
      <c r="B202" s="34" t="s">
        <v>503</v>
      </c>
      <c r="C202" s="36" t="s">
        <v>502</v>
      </c>
      <c r="D202" s="35"/>
      <c r="E202" s="35"/>
      <c r="F202" s="125">
        <f aca="true" t="shared" si="29" ref="F202:G204">F203</f>
        <v>0</v>
      </c>
      <c r="G202" s="125">
        <f t="shared" si="29"/>
        <v>0</v>
      </c>
    </row>
    <row r="203" spans="1:7" ht="25.5" hidden="1">
      <c r="A203" s="39"/>
      <c r="B203" s="65" t="s">
        <v>90</v>
      </c>
      <c r="C203" s="36" t="s">
        <v>502</v>
      </c>
      <c r="D203" s="35" t="s">
        <v>97</v>
      </c>
      <c r="E203" s="35"/>
      <c r="F203" s="125">
        <f t="shared" si="29"/>
        <v>0</v>
      </c>
      <c r="G203" s="125">
        <f t="shared" si="29"/>
        <v>0</v>
      </c>
    </row>
    <row r="204" spans="1:7" ht="12.75" hidden="1">
      <c r="A204" s="39"/>
      <c r="B204" s="65" t="s">
        <v>91</v>
      </c>
      <c r="C204" s="36" t="s">
        <v>502</v>
      </c>
      <c r="D204" s="35" t="s">
        <v>92</v>
      </c>
      <c r="E204" s="35"/>
      <c r="F204" s="125">
        <f t="shared" si="29"/>
        <v>0</v>
      </c>
      <c r="G204" s="125">
        <f t="shared" si="29"/>
        <v>0</v>
      </c>
    </row>
    <row r="205" spans="1:7" ht="12.75" hidden="1">
      <c r="A205" s="39"/>
      <c r="B205" s="65" t="s">
        <v>199</v>
      </c>
      <c r="C205" s="36" t="s">
        <v>502</v>
      </c>
      <c r="D205" s="35" t="s">
        <v>92</v>
      </c>
      <c r="E205" s="35" t="s">
        <v>200</v>
      </c>
      <c r="F205" s="125">
        <v>0</v>
      </c>
      <c r="G205" s="125">
        <v>0</v>
      </c>
    </row>
    <row r="206" spans="1:7" ht="38.25" hidden="1">
      <c r="A206" s="39"/>
      <c r="B206" s="34" t="s">
        <v>454</v>
      </c>
      <c r="C206" s="36" t="s">
        <v>458</v>
      </c>
      <c r="D206" s="35"/>
      <c r="E206" s="35"/>
      <c r="F206" s="125">
        <f aca="true" t="shared" si="30" ref="F206:G208">F207</f>
        <v>0</v>
      </c>
      <c r="G206" s="125">
        <f t="shared" si="30"/>
        <v>0</v>
      </c>
    </row>
    <row r="207" spans="1:7" ht="25.5" hidden="1">
      <c r="A207" s="39"/>
      <c r="B207" s="59" t="s">
        <v>76</v>
      </c>
      <c r="C207" s="36" t="s">
        <v>458</v>
      </c>
      <c r="D207" s="35" t="s">
        <v>104</v>
      </c>
      <c r="E207" s="35"/>
      <c r="F207" s="125">
        <f t="shared" si="30"/>
        <v>0</v>
      </c>
      <c r="G207" s="125">
        <f t="shared" si="30"/>
        <v>0</v>
      </c>
    </row>
    <row r="208" spans="1:7" ht="25.5" hidden="1">
      <c r="A208" s="39"/>
      <c r="B208" s="34" t="s">
        <v>77</v>
      </c>
      <c r="C208" s="36" t="s">
        <v>458</v>
      </c>
      <c r="D208" s="35" t="s">
        <v>78</v>
      </c>
      <c r="E208" s="35"/>
      <c r="F208" s="125">
        <f t="shared" si="30"/>
        <v>0</v>
      </c>
      <c r="G208" s="125">
        <f t="shared" si="30"/>
        <v>0</v>
      </c>
    </row>
    <row r="209" spans="1:7" s="107" customFormat="1" ht="14.25" hidden="1">
      <c r="A209" s="39"/>
      <c r="B209" s="65" t="s">
        <v>199</v>
      </c>
      <c r="C209" s="36" t="s">
        <v>458</v>
      </c>
      <c r="D209" s="35" t="s">
        <v>78</v>
      </c>
      <c r="E209" s="35" t="s">
        <v>200</v>
      </c>
      <c r="F209" s="125">
        <v>0</v>
      </c>
      <c r="G209" s="125">
        <v>0</v>
      </c>
    </row>
    <row r="210" spans="1:7" s="107" customFormat="1" ht="25.5" hidden="1">
      <c r="A210" s="39"/>
      <c r="B210" s="34" t="s">
        <v>209</v>
      </c>
      <c r="C210" s="36" t="s">
        <v>452</v>
      </c>
      <c r="D210" s="35"/>
      <c r="E210" s="35"/>
      <c r="F210" s="125">
        <f aca="true" t="shared" si="31" ref="F210:G212">F211</f>
        <v>0</v>
      </c>
      <c r="G210" s="125">
        <f t="shared" si="31"/>
        <v>0</v>
      </c>
    </row>
    <row r="211" spans="1:7" s="107" customFormat="1" ht="25.5" hidden="1">
      <c r="A211" s="39"/>
      <c r="B211" s="65" t="s">
        <v>90</v>
      </c>
      <c r="C211" s="36" t="s">
        <v>452</v>
      </c>
      <c r="D211" s="35" t="s">
        <v>97</v>
      </c>
      <c r="E211" s="35"/>
      <c r="F211" s="125">
        <f t="shared" si="31"/>
        <v>0</v>
      </c>
      <c r="G211" s="125">
        <f t="shared" si="31"/>
        <v>0</v>
      </c>
    </row>
    <row r="212" spans="1:7" s="107" customFormat="1" ht="14.25" hidden="1">
      <c r="A212" s="39"/>
      <c r="B212" s="65" t="s">
        <v>91</v>
      </c>
      <c r="C212" s="36" t="s">
        <v>452</v>
      </c>
      <c r="D212" s="35" t="s">
        <v>92</v>
      </c>
      <c r="E212" s="35"/>
      <c r="F212" s="125">
        <f t="shared" si="31"/>
        <v>0</v>
      </c>
      <c r="G212" s="125">
        <f t="shared" si="31"/>
        <v>0</v>
      </c>
    </row>
    <row r="213" spans="1:7" s="107" customFormat="1" ht="14.25" hidden="1">
      <c r="A213" s="39"/>
      <c r="B213" s="65" t="s">
        <v>199</v>
      </c>
      <c r="C213" s="36" t="s">
        <v>452</v>
      </c>
      <c r="D213" s="35" t="s">
        <v>92</v>
      </c>
      <c r="E213" s="35" t="s">
        <v>200</v>
      </c>
      <c r="F213" s="125">
        <v>0</v>
      </c>
      <c r="G213" s="125">
        <v>0</v>
      </c>
    </row>
    <row r="214" spans="1:7" s="107" customFormat="1" ht="26.25" customHeight="1" hidden="1">
      <c r="A214" s="39"/>
      <c r="B214" s="34" t="s">
        <v>454</v>
      </c>
      <c r="C214" s="36" t="s">
        <v>453</v>
      </c>
      <c r="D214" s="35"/>
      <c r="E214" s="35"/>
      <c r="F214" s="125">
        <f aca="true" t="shared" si="32" ref="F214:G216">F215</f>
        <v>0</v>
      </c>
      <c r="G214" s="125">
        <f t="shared" si="32"/>
        <v>0</v>
      </c>
    </row>
    <row r="215" spans="1:7" s="107" customFormat="1" ht="25.5" hidden="1">
      <c r="A215" s="39"/>
      <c r="B215" s="59" t="s">
        <v>76</v>
      </c>
      <c r="C215" s="36" t="s">
        <v>453</v>
      </c>
      <c r="D215" s="35" t="s">
        <v>104</v>
      </c>
      <c r="E215" s="35"/>
      <c r="F215" s="125">
        <f t="shared" si="32"/>
        <v>0</v>
      </c>
      <c r="G215" s="125">
        <f t="shared" si="32"/>
        <v>0</v>
      </c>
    </row>
    <row r="216" spans="1:7" s="107" customFormat="1" ht="25.5" hidden="1">
      <c r="A216" s="39"/>
      <c r="B216" s="34" t="s">
        <v>77</v>
      </c>
      <c r="C216" s="36" t="s">
        <v>453</v>
      </c>
      <c r="D216" s="35" t="s">
        <v>78</v>
      </c>
      <c r="E216" s="35"/>
      <c r="F216" s="125">
        <f t="shared" si="32"/>
        <v>0</v>
      </c>
      <c r="G216" s="125">
        <f t="shared" si="32"/>
        <v>0</v>
      </c>
    </row>
    <row r="217" spans="1:7" s="107" customFormat="1" ht="14.25" hidden="1">
      <c r="A217" s="39"/>
      <c r="B217" s="65" t="s">
        <v>199</v>
      </c>
      <c r="C217" s="36" t="s">
        <v>453</v>
      </c>
      <c r="D217" s="35" t="s">
        <v>78</v>
      </c>
      <c r="E217" s="35" t="s">
        <v>200</v>
      </c>
      <c r="F217" s="125">
        <v>0</v>
      </c>
      <c r="G217" s="125">
        <v>0</v>
      </c>
    </row>
    <row r="218" spans="1:7" s="107" customFormat="1" ht="13.5" customHeight="1" hidden="1">
      <c r="A218" s="237"/>
      <c r="B218" s="238" t="s">
        <v>510</v>
      </c>
      <c r="C218" s="239" t="s">
        <v>515</v>
      </c>
      <c r="D218" s="240"/>
      <c r="E218" s="240"/>
      <c r="F218" s="241">
        <f aca="true" t="shared" si="33" ref="F218:G222">F219</f>
        <v>0</v>
      </c>
      <c r="G218" s="241">
        <f t="shared" si="33"/>
        <v>0</v>
      </c>
    </row>
    <row r="219" spans="1:7" s="107" customFormat="1" ht="14.25" hidden="1">
      <c r="A219" s="242"/>
      <c r="B219" s="243" t="s">
        <v>511</v>
      </c>
      <c r="C219" s="244" t="s">
        <v>514</v>
      </c>
      <c r="D219" s="200"/>
      <c r="E219" s="200"/>
      <c r="F219" s="201">
        <f t="shared" si="33"/>
        <v>0</v>
      </c>
      <c r="G219" s="201">
        <f t="shared" si="33"/>
        <v>0</v>
      </c>
    </row>
    <row r="220" spans="1:7" s="107" customFormat="1" ht="25.5" hidden="1">
      <c r="A220" s="39"/>
      <c r="B220" s="34" t="s">
        <v>512</v>
      </c>
      <c r="C220" s="36" t="s">
        <v>513</v>
      </c>
      <c r="D220" s="35"/>
      <c r="E220" s="35"/>
      <c r="F220" s="125">
        <f t="shared" si="33"/>
        <v>0</v>
      </c>
      <c r="G220" s="125">
        <f t="shared" si="33"/>
        <v>0</v>
      </c>
    </row>
    <row r="221" spans="1:7" s="107" customFormat="1" ht="25.5" hidden="1">
      <c r="A221" s="39"/>
      <c r="B221" s="59" t="s">
        <v>76</v>
      </c>
      <c r="C221" s="36" t="s">
        <v>513</v>
      </c>
      <c r="D221" s="35" t="s">
        <v>104</v>
      </c>
      <c r="E221" s="35"/>
      <c r="F221" s="125">
        <f t="shared" si="33"/>
        <v>0</v>
      </c>
      <c r="G221" s="125">
        <f t="shared" si="33"/>
        <v>0</v>
      </c>
    </row>
    <row r="222" spans="1:7" s="107" customFormat="1" ht="25.5" hidden="1">
      <c r="A222" s="39"/>
      <c r="B222" s="34" t="s">
        <v>77</v>
      </c>
      <c r="C222" s="36" t="s">
        <v>513</v>
      </c>
      <c r="D222" s="35" t="s">
        <v>78</v>
      </c>
      <c r="E222" s="35"/>
      <c r="F222" s="125">
        <f t="shared" si="33"/>
        <v>0</v>
      </c>
      <c r="G222" s="125">
        <f t="shared" si="33"/>
        <v>0</v>
      </c>
    </row>
    <row r="223" spans="1:7" s="107" customFormat="1" ht="14.25" hidden="1">
      <c r="A223" s="39"/>
      <c r="B223" s="65" t="s">
        <v>199</v>
      </c>
      <c r="C223" s="36" t="s">
        <v>513</v>
      </c>
      <c r="D223" s="35" t="s">
        <v>78</v>
      </c>
      <c r="E223" s="35" t="s">
        <v>200</v>
      </c>
      <c r="F223" s="125">
        <v>0</v>
      </c>
      <c r="G223" s="125">
        <v>0</v>
      </c>
    </row>
    <row r="224" spans="1:7" s="108" customFormat="1" ht="27.75" customHeight="1" hidden="1">
      <c r="A224" s="126"/>
      <c r="B224" s="126" t="s">
        <v>213</v>
      </c>
      <c r="C224" s="128" t="s">
        <v>214</v>
      </c>
      <c r="D224" s="127"/>
      <c r="E224" s="127"/>
      <c r="F224" s="137">
        <f>F225</f>
        <v>0</v>
      </c>
      <c r="G224" s="137">
        <f>G225</f>
        <v>0</v>
      </c>
    </row>
    <row r="225" spans="1:7" s="108" customFormat="1" ht="18" customHeight="1" hidden="1">
      <c r="A225" s="130"/>
      <c r="B225" s="130" t="s">
        <v>215</v>
      </c>
      <c r="C225" s="131" t="s">
        <v>216</v>
      </c>
      <c r="D225" s="121"/>
      <c r="E225" s="121"/>
      <c r="F225" s="138">
        <f>F226+F230+F234</f>
        <v>0</v>
      </c>
      <c r="G225" s="138">
        <f>G226+G230+G234</f>
        <v>0</v>
      </c>
    </row>
    <row r="226" spans="1:7" ht="25.5" hidden="1">
      <c r="A226" s="39"/>
      <c r="B226" s="39" t="s">
        <v>217</v>
      </c>
      <c r="C226" s="36" t="s">
        <v>218</v>
      </c>
      <c r="D226" s="35"/>
      <c r="E226" s="35"/>
      <c r="F226" s="125">
        <f aca="true" t="shared" si="34" ref="F226:G232">F227</f>
        <v>0</v>
      </c>
      <c r="G226" s="125">
        <f t="shared" si="34"/>
        <v>0</v>
      </c>
    </row>
    <row r="227" spans="1:7" ht="25.5" hidden="1">
      <c r="A227" s="39"/>
      <c r="B227" s="59" t="s">
        <v>76</v>
      </c>
      <c r="C227" s="36" t="s">
        <v>218</v>
      </c>
      <c r="D227" s="35" t="s">
        <v>104</v>
      </c>
      <c r="E227" s="35"/>
      <c r="F227" s="125">
        <f t="shared" si="34"/>
        <v>0</v>
      </c>
      <c r="G227" s="125">
        <f t="shared" si="34"/>
        <v>0</v>
      </c>
    </row>
    <row r="228" spans="1:7" ht="25.5" hidden="1">
      <c r="A228" s="39"/>
      <c r="B228" s="34" t="s">
        <v>77</v>
      </c>
      <c r="C228" s="36" t="s">
        <v>218</v>
      </c>
      <c r="D228" s="35" t="s">
        <v>78</v>
      </c>
      <c r="E228" s="35"/>
      <c r="F228" s="125">
        <f t="shared" si="34"/>
        <v>0</v>
      </c>
      <c r="G228" s="125">
        <f t="shared" si="34"/>
        <v>0</v>
      </c>
    </row>
    <row r="229" spans="1:7" s="107" customFormat="1" ht="14.25" hidden="1">
      <c r="A229" s="39"/>
      <c r="B229" s="34" t="s">
        <v>190</v>
      </c>
      <c r="C229" s="36" t="s">
        <v>218</v>
      </c>
      <c r="D229" s="35" t="s">
        <v>78</v>
      </c>
      <c r="E229" s="35" t="s">
        <v>191</v>
      </c>
      <c r="F229" s="125">
        <v>0</v>
      </c>
      <c r="G229" s="125">
        <v>0</v>
      </c>
    </row>
    <row r="230" spans="1:7" s="107" customFormat="1" ht="42" customHeight="1" hidden="1">
      <c r="A230" s="39"/>
      <c r="B230" s="67" t="s">
        <v>221</v>
      </c>
      <c r="C230" s="36" t="s">
        <v>222</v>
      </c>
      <c r="D230" s="35"/>
      <c r="E230" s="35"/>
      <c r="F230" s="125">
        <f t="shared" si="34"/>
        <v>0</v>
      </c>
      <c r="G230" s="125">
        <f t="shared" si="34"/>
        <v>0</v>
      </c>
    </row>
    <row r="231" spans="1:7" s="107" customFormat="1" ht="25.5" hidden="1">
      <c r="A231" s="39"/>
      <c r="B231" s="59" t="s">
        <v>76</v>
      </c>
      <c r="C231" s="36" t="s">
        <v>222</v>
      </c>
      <c r="D231" s="35" t="s">
        <v>104</v>
      </c>
      <c r="E231" s="35"/>
      <c r="F231" s="125">
        <f t="shared" si="34"/>
        <v>0</v>
      </c>
      <c r="G231" s="125">
        <f t="shared" si="34"/>
        <v>0</v>
      </c>
    </row>
    <row r="232" spans="1:7" s="107" customFormat="1" ht="25.5" hidden="1">
      <c r="A232" s="39"/>
      <c r="B232" s="34" t="s">
        <v>77</v>
      </c>
      <c r="C232" s="36" t="s">
        <v>222</v>
      </c>
      <c r="D232" s="35" t="s">
        <v>78</v>
      </c>
      <c r="E232" s="35"/>
      <c r="F232" s="125">
        <f t="shared" si="34"/>
        <v>0</v>
      </c>
      <c r="G232" s="125">
        <f t="shared" si="34"/>
        <v>0</v>
      </c>
    </row>
    <row r="233" spans="1:7" s="107" customFormat="1" ht="14.25" hidden="1">
      <c r="A233" s="39"/>
      <c r="B233" s="34" t="s">
        <v>190</v>
      </c>
      <c r="C233" s="36" t="s">
        <v>222</v>
      </c>
      <c r="D233" s="35" t="s">
        <v>78</v>
      </c>
      <c r="E233" s="35" t="s">
        <v>191</v>
      </c>
      <c r="F233" s="125">
        <v>0</v>
      </c>
      <c r="G233" s="125">
        <v>0</v>
      </c>
    </row>
    <row r="234" spans="1:7" s="107" customFormat="1" ht="36.75" customHeight="1" hidden="1">
      <c r="A234" s="39"/>
      <c r="B234" s="67" t="s">
        <v>219</v>
      </c>
      <c r="C234" s="36" t="s">
        <v>220</v>
      </c>
      <c r="D234" s="35"/>
      <c r="E234" s="35"/>
      <c r="F234" s="125">
        <f aca="true" t="shared" si="35" ref="F234:G236">F235</f>
        <v>0</v>
      </c>
      <c r="G234" s="125">
        <f t="shared" si="35"/>
        <v>0</v>
      </c>
    </row>
    <row r="235" spans="1:7" s="107" customFormat="1" ht="25.5" customHeight="1" hidden="1">
      <c r="A235" s="39"/>
      <c r="B235" s="59" t="s">
        <v>76</v>
      </c>
      <c r="C235" s="36" t="s">
        <v>220</v>
      </c>
      <c r="D235" s="35" t="s">
        <v>104</v>
      </c>
      <c r="E235" s="35"/>
      <c r="F235" s="125">
        <f t="shared" si="35"/>
        <v>0</v>
      </c>
      <c r="G235" s="125">
        <f t="shared" si="35"/>
        <v>0</v>
      </c>
    </row>
    <row r="236" spans="1:7" s="107" customFormat="1" ht="24" customHeight="1" hidden="1">
      <c r="A236" s="39"/>
      <c r="B236" s="34" t="s">
        <v>77</v>
      </c>
      <c r="C236" s="36" t="s">
        <v>220</v>
      </c>
      <c r="D236" s="35" t="s">
        <v>78</v>
      </c>
      <c r="E236" s="35"/>
      <c r="F236" s="125">
        <f t="shared" si="35"/>
        <v>0</v>
      </c>
      <c r="G236" s="125">
        <f t="shared" si="35"/>
        <v>0</v>
      </c>
    </row>
    <row r="237" spans="1:7" s="107" customFormat="1" ht="12" customHeight="1" hidden="1">
      <c r="A237" s="39"/>
      <c r="B237" s="34" t="s">
        <v>190</v>
      </c>
      <c r="C237" s="36" t="s">
        <v>220</v>
      </c>
      <c r="D237" s="35" t="s">
        <v>78</v>
      </c>
      <c r="E237" s="35" t="s">
        <v>191</v>
      </c>
      <c r="F237" s="125">
        <v>0</v>
      </c>
      <c r="G237" s="125">
        <v>0</v>
      </c>
    </row>
    <row r="238" spans="1:7" ht="40.5" hidden="1">
      <c r="A238" s="114">
        <v>10</v>
      </c>
      <c r="B238" s="132" t="s">
        <v>154</v>
      </c>
      <c r="C238" s="116" t="s">
        <v>223</v>
      </c>
      <c r="D238" s="133"/>
      <c r="E238" s="133"/>
      <c r="F238" s="118">
        <f>F239</f>
        <v>0</v>
      </c>
      <c r="G238" s="118">
        <f>G239</f>
        <v>0</v>
      </c>
    </row>
    <row r="239" spans="1:7" ht="25.5" hidden="1">
      <c r="A239" s="119"/>
      <c r="B239" s="134" t="s">
        <v>224</v>
      </c>
      <c r="C239" s="121" t="s">
        <v>225</v>
      </c>
      <c r="D239" s="121"/>
      <c r="E239" s="121"/>
      <c r="F239" s="123">
        <f>F240+F245</f>
        <v>0</v>
      </c>
      <c r="G239" s="123">
        <f>G240+G245</f>
        <v>0</v>
      </c>
    </row>
    <row r="240" spans="1:7" s="107" customFormat="1" ht="12.75" customHeight="1" hidden="1">
      <c r="A240" s="39"/>
      <c r="B240" s="34" t="s">
        <v>226</v>
      </c>
      <c r="C240" s="35" t="s">
        <v>227</v>
      </c>
      <c r="D240" s="35"/>
      <c r="E240" s="35"/>
      <c r="F240" s="125">
        <f>F243+F244</f>
        <v>0</v>
      </c>
      <c r="G240" s="125">
        <f>G243+G244</f>
        <v>0</v>
      </c>
    </row>
    <row r="241" spans="1:7" s="107" customFormat="1" ht="25.5" customHeight="1" hidden="1">
      <c r="A241" s="39"/>
      <c r="B241" s="59" t="s">
        <v>76</v>
      </c>
      <c r="C241" s="35" t="s">
        <v>227</v>
      </c>
      <c r="D241" s="35" t="s">
        <v>104</v>
      </c>
      <c r="E241" s="35"/>
      <c r="F241" s="125">
        <f>F242</f>
        <v>0</v>
      </c>
      <c r="G241" s="125">
        <f>G242</f>
        <v>0</v>
      </c>
    </row>
    <row r="242" spans="1:7" s="107" customFormat="1" ht="25.5" hidden="1">
      <c r="A242" s="39"/>
      <c r="B242" s="34" t="s">
        <v>77</v>
      </c>
      <c r="C242" s="35" t="s">
        <v>227</v>
      </c>
      <c r="D242" s="35" t="s">
        <v>78</v>
      </c>
      <c r="E242" s="35"/>
      <c r="F242" s="125">
        <f>F243+F244</f>
        <v>0</v>
      </c>
      <c r="G242" s="125">
        <f>G243+G244</f>
        <v>0</v>
      </c>
    </row>
    <row r="243" spans="1:7" s="107" customFormat="1" ht="14.25" hidden="1">
      <c r="A243" s="39"/>
      <c r="B243" s="34" t="s">
        <v>228</v>
      </c>
      <c r="C243" s="35" t="s">
        <v>227</v>
      </c>
      <c r="D243" s="35" t="s">
        <v>78</v>
      </c>
      <c r="E243" s="35" t="s">
        <v>229</v>
      </c>
      <c r="F243" s="125"/>
      <c r="G243" s="125"/>
    </row>
    <row r="244" spans="1:7" s="107" customFormat="1" ht="20.25" customHeight="1" hidden="1">
      <c r="A244" s="39"/>
      <c r="B244" s="34" t="s">
        <v>190</v>
      </c>
      <c r="C244" s="35" t="s">
        <v>227</v>
      </c>
      <c r="D244" s="35" t="s">
        <v>78</v>
      </c>
      <c r="E244" s="35" t="s">
        <v>191</v>
      </c>
      <c r="F244" s="125">
        <v>0</v>
      </c>
      <c r="G244" s="125">
        <v>0</v>
      </c>
    </row>
    <row r="245" spans="1:7" s="107" customFormat="1" ht="25.5" customHeight="1" hidden="1">
      <c r="A245" s="39"/>
      <c r="B245" s="34" t="s">
        <v>230</v>
      </c>
      <c r="C245" s="35" t="s">
        <v>231</v>
      </c>
      <c r="D245" s="35"/>
      <c r="E245" s="35"/>
      <c r="F245" s="125">
        <f aca="true" t="shared" si="36" ref="F245:G247">F246</f>
        <v>0</v>
      </c>
      <c r="G245" s="125">
        <f t="shared" si="36"/>
        <v>0</v>
      </c>
    </row>
    <row r="246" spans="1:7" s="107" customFormat="1" ht="25.5" customHeight="1" hidden="1">
      <c r="A246" s="39"/>
      <c r="B246" s="59" t="s">
        <v>76</v>
      </c>
      <c r="C246" s="35" t="s">
        <v>231</v>
      </c>
      <c r="D246" s="35" t="s">
        <v>104</v>
      </c>
      <c r="E246" s="35"/>
      <c r="F246" s="125">
        <f t="shared" si="36"/>
        <v>0</v>
      </c>
      <c r="G246" s="125">
        <f t="shared" si="36"/>
        <v>0</v>
      </c>
    </row>
    <row r="247" spans="1:7" s="107" customFormat="1" ht="25.5" customHeight="1" hidden="1">
      <c r="A247" s="39"/>
      <c r="B247" s="34" t="s">
        <v>77</v>
      </c>
      <c r="C247" s="35" t="s">
        <v>231</v>
      </c>
      <c r="D247" s="35" t="s">
        <v>78</v>
      </c>
      <c r="E247" s="35"/>
      <c r="F247" s="125">
        <f t="shared" si="36"/>
        <v>0</v>
      </c>
      <c r="G247" s="125">
        <f t="shared" si="36"/>
        <v>0</v>
      </c>
    </row>
    <row r="248" spans="1:7" s="107" customFormat="1" ht="14.25" customHeight="1" hidden="1">
      <c r="A248" s="39"/>
      <c r="B248" s="34" t="s">
        <v>228</v>
      </c>
      <c r="C248" s="35" t="s">
        <v>231</v>
      </c>
      <c r="D248" s="35" t="s">
        <v>78</v>
      </c>
      <c r="E248" s="35" t="s">
        <v>229</v>
      </c>
      <c r="F248" s="125">
        <v>0</v>
      </c>
      <c r="G248" s="125">
        <v>0</v>
      </c>
    </row>
    <row r="249" spans="1:7" s="107" customFormat="1" ht="40.5" hidden="1">
      <c r="A249" s="114">
        <v>11</v>
      </c>
      <c r="B249" s="115" t="s">
        <v>155</v>
      </c>
      <c r="C249" s="149" t="s">
        <v>232</v>
      </c>
      <c r="D249" s="133"/>
      <c r="E249" s="133"/>
      <c r="F249" s="118">
        <f>F250+F256+F262</f>
        <v>0</v>
      </c>
      <c r="G249" s="118">
        <f>G250+G256+G262</f>
        <v>0</v>
      </c>
    </row>
    <row r="250" spans="1:7" s="107" customFormat="1" ht="25.5" hidden="1">
      <c r="A250" s="126"/>
      <c r="B250" s="136" t="s">
        <v>233</v>
      </c>
      <c r="C250" s="150" t="s">
        <v>234</v>
      </c>
      <c r="D250" s="127"/>
      <c r="E250" s="127"/>
      <c r="F250" s="137">
        <f aca="true" t="shared" si="37" ref="F250:G254">F251</f>
        <v>0</v>
      </c>
      <c r="G250" s="137">
        <f t="shared" si="37"/>
        <v>0</v>
      </c>
    </row>
    <row r="251" spans="1:7" s="107" customFormat="1" ht="25.5" hidden="1">
      <c r="A251" s="130"/>
      <c r="B251" s="134" t="s">
        <v>235</v>
      </c>
      <c r="C251" s="151" t="s">
        <v>236</v>
      </c>
      <c r="D251" s="121"/>
      <c r="E251" s="121"/>
      <c r="F251" s="138">
        <f t="shared" si="37"/>
        <v>0</v>
      </c>
      <c r="G251" s="138">
        <f t="shared" si="37"/>
        <v>0</v>
      </c>
    </row>
    <row r="252" spans="1:7" ht="26.25" hidden="1">
      <c r="A252" s="141"/>
      <c r="B252" s="39" t="s">
        <v>237</v>
      </c>
      <c r="C252" s="41" t="s">
        <v>238</v>
      </c>
      <c r="D252" s="142"/>
      <c r="E252" s="142"/>
      <c r="F252" s="125">
        <f t="shared" si="37"/>
        <v>0</v>
      </c>
      <c r="G252" s="125">
        <f t="shared" si="37"/>
        <v>0</v>
      </c>
    </row>
    <row r="253" spans="1:7" ht="25.5" hidden="1">
      <c r="A253" s="141"/>
      <c r="B253" s="59" t="s">
        <v>76</v>
      </c>
      <c r="C253" s="41" t="s">
        <v>238</v>
      </c>
      <c r="D253" s="35" t="s">
        <v>104</v>
      </c>
      <c r="E253" s="142"/>
      <c r="F253" s="125">
        <f t="shared" si="37"/>
        <v>0</v>
      </c>
      <c r="G253" s="125">
        <f t="shared" si="37"/>
        <v>0</v>
      </c>
    </row>
    <row r="254" spans="1:7" ht="25.5" hidden="1">
      <c r="A254" s="39"/>
      <c r="B254" s="34" t="s">
        <v>77</v>
      </c>
      <c r="C254" s="41" t="s">
        <v>238</v>
      </c>
      <c r="D254" s="35" t="s">
        <v>78</v>
      </c>
      <c r="E254" s="35"/>
      <c r="F254" s="125">
        <f t="shared" si="37"/>
        <v>0</v>
      </c>
      <c r="G254" s="125">
        <f t="shared" si="37"/>
        <v>0</v>
      </c>
    </row>
    <row r="255" spans="1:7" ht="12.75" hidden="1">
      <c r="A255" s="39"/>
      <c r="B255" s="34" t="s">
        <v>239</v>
      </c>
      <c r="C255" s="41" t="s">
        <v>238</v>
      </c>
      <c r="D255" s="35" t="s">
        <v>78</v>
      </c>
      <c r="E255" s="35" t="s">
        <v>240</v>
      </c>
      <c r="F255" s="125">
        <v>0</v>
      </c>
      <c r="G255" s="125">
        <v>0</v>
      </c>
    </row>
    <row r="256" spans="1:7" ht="25.5" hidden="1">
      <c r="A256" s="126"/>
      <c r="B256" s="126" t="s">
        <v>241</v>
      </c>
      <c r="C256" s="127" t="s">
        <v>242</v>
      </c>
      <c r="D256" s="127"/>
      <c r="E256" s="127"/>
      <c r="F256" s="137">
        <f>F257</f>
        <v>0</v>
      </c>
      <c r="G256" s="137">
        <f>G257</f>
        <v>0</v>
      </c>
    </row>
    <row r="257" spans="1:7" ht="25.5" hidden="1">
      <c r="A257" s="130"/>
      <c r="B257" s="130" t="s">
        <v>243</v>
      </c>
      <c r="C257" s="121" t="s">
        <v>244</v>
      </c>
      <c r="D257" s="121"/>
      <c r="E257" s="121"/>
      <c r="F257" s="138">
        <f aca="true" t="shared" si="38" ref="F257:G266">F258</f>
        <v>0</v>
      </c>
      <c r="G257" s="138">
        <f t="shared" si="38"/>
        <v>0</v>
      </c>
    </row>
    <row r="258" spans="1:7" ht="12.75" hidden="1">
      <c r="A258" s="39"/>
      <c r="B258" s="39" t="s">
        <v>245</v>
      </c>
      <c r="C258" s="35" t="s">
        <v>246</v>
      </c>
      <c r="D258" s="35"/>
      <c r="E258" s="35"/>
      <c r="F258" s="125">
        <f t="shared" si="38"/>
        <v>0</v>
      </c>
      <c r="G258" s="125">
        <f t="shared" si="38"/>
        <v>0</v>
      </c>
    </row>
    <row r="259" spans="1:7" ht="25.5" hidden="1">
      <c r="A259" s="39"/>
      <c r="B259" s="59" t="s">
        <v>76</v>
      </c>
      <c r="C259" s="35" t="s">
        <v>246</v>
      </c>
      <c r="D259" s="35" t="s">
        <v>104</v>
      </c>
      <c r="E259" s="35"/>
      <c r="F259" s="125">
        <f t="shared" si="38"/>
        <v>0</v>
      </c>
      <c r="G259" s="125">
        <f t="shared" si="38"/>
        <v>0</v>
      </c>
    </row>
    <row r="260" spans="1:7" ht="25.5" hidden="1">
      <c r="A260" s="39"/>
      <c r="B260" s="34" t="s">
        <v>77</v>
      </c>
      <c r="C260" s="35" t="s">
        <v>246</v>
      </c>
      <c r="D260" s="35" t="s">
        <v>78</v>
      </c>
      <c r="E260" s="35"/>
      <c r="F260" s="125">
        <f t="shared" si="38"/>
        <v>0</v>
      </c>
      <c r="G260" s="125">
        <f t="shared" si="38"/>
        <v>0</v>
      </c>
    </row>
    <row r="261" spans="1:7" ht="12.75" hidden="1">
      <c r="A261" s="39"/>
      <c r="B261" s="34" t="s">
        <v>93</v>
      </c>
      <c r="C261" s="35" t="s">
        <v>246</v>
      </c>
      <c r="D261" s="35" t="s">
        <v>78</v>
      </c>
      <c r="E261" s="35" t="s">
        <v>94</v>
      </c>
      <c r="F261" s="125">
        <v>0</v>
      </c>
      <c r="G261" s="125">
        <v>0</v>
      </c>
    </row>
    <row r="262" spans="1:7" ht="38.25" hidden="1">
      <c r="A262" s="126"/>
      <c r="B262" s="126" t="s">
        <v>247</v>
      </c>
      <c r="C262" s="127" t="s">
        <v>248</v>
      </c>
      <c r="D262" s="127"/>
      <c r="E262" s="127"/>
      <c r="F262" s="137">
        <f t="shared" si="38"/>
        <v>0</v>
      </c>
      <c r="G262" s="137">
        <f t="shared" si="38"/>
        <v>0</v>
      </c>
    </row>
    <row r="263" spans="1:7" ht="25.5" hidden="1">
      <c r="A263" s="130"/>
      <c r="B263" s="130" t="s">
        <v>249</v>
      </c>
      <c r="C263" s="121" t="s">
        <v>250</v>
      </c>
      <c r="D263" s="121"/>
      <c r="E263" s="121"/>
      <c r="F263" s="138">
        <f t="shared" si="38"/>
        <v>0</v>
      </c>
      <c r="G263" s="138">
        <f t="shared" si="38"/>
        <v>0</v>
      </c>
    </row>
    <row r="264" spans="1:7" ht="12.75" hidden="1">
      <c r="A264" s="39"/>
      <c r="B264" s="39" t="s">
        <v>251</v>
      </c>
      <c r="C264" s="35" t="s">
        <v>252</v>
      </c>
      <c r="D264" s="35"/>
      <c r="E264" s="35"/>
      <c r="F264" s="125">
        <f t="shared" si="38"/>
        <v>0</v>
      </c>
      <c r="G264" s="125">
        <f t="shared" si="38"/>
        <v>0</v>
      </c>
    </row>
    <row r="265" spans="1:7" ht="25.5" hidden="1">
      <c r="A265" s="39"/>
      <c r="B265" s="59" t="s">
        <v>76</v>
      </c>
      <c r="C265" s="35" t="s">
        <v>252</v>
      </c>
      <c r="D265" s="35" t="s">
        <v>104</v>
      </c>
      <c r="E265" s="35"/>
      <c r="F265" s="125">
        <f t="shared" si="38"/>
        <v>0</v>
      </c>
      <c r="G265" s="125">
        <f t="shared" si="38"/>
        <v>0</v>
      </c>
    </row>
    <row r="266" spans="1:7" ht="25.5" hidden="1">
      <c r="A266" s="39"/>
      <c r="B266" s="34" t="s">
        <v>77</v>
      </c>
      <c r="C266" s="35" t="s">
        <v>252</v>
      </c>
      <c r="D266" s="35" t="s">
        <v>78</v>
      </c>
      <c r="E266" s="35"/>
      <c r="F266" s="125">
        <f t="shared" si="38"/>
        <v>0</v>
      </c>
      <c r="G266" s="125">
        <f t="shared" si="38"/>
        <v>0</v>
      </c>
    </row>
    <row r="267" spans="1:7" ht="12.75" hidden="1">
      <c r="A267" s="39"/>
      <c r="B267" s="34" t="s">
        <v>125</v>
      </c>
      <c r="C267" s="35" t="s">
        <v>252</v>
      </c>
      <c r="D267" s="35" t="s">
        <v>78</v>
      </c>
      <c r="E267" s="35" t="s">
        <v>126</v>
      </c>
      <c r="F267" s="125">
        <v>0</v>
      </c>
      <c r="G267" s="125">
        <v>0</v>
      </c>
    </row>
    <row r="268" spans="1:7" ht="40.5">
      <c r="A268" s="114">
        <v>5</v>
      </c>
      <c r="B268" s="115" t="s">
        <v>253</v>
      </c>
      <c r="C268" s="117" t="s">
        <v>254</v>
      </c>
      <c r="D268" s="133"/>
      <c r="E268" s="133"/>
      <c r="F268" s="118">
        <f>F269</f>
        <v>14150</v>
      </c>
      <c r="G268" s="118">
        <f>G269</f>
        <v>0</v>
      </c>
    </row>
    <row r="269" spans="1:7" ht="13.5">
      <c r="A269" s="119"/>
      <c r="B269" s="130" t="s">
        <v>255</v>
      </c>
      <c r="C269" s="131" t="s">
        <v>256</v>
      </c>
      <c r="D269" s="121"/>
      <c r="E269" s="121"/>
      <c r="F269" s="123">
        <f>F270+F274</f>
        <v>14150</v>
      </c>
      <c r="G269" s="123">
        <f>G270+G274</f>
        <v>0</v>
      </c>
    </row>
    <row r="270" spans="1:7" ht="12.75">
      <c r="A270" s="139"/>
      <c r="B270" s="34" t="s">
        <v>257</v>
      </c>
      <c r="C270" s="40" t="s">
        <v>258</v>
      </c>
      <c r="D270" s="140"/>
      <c r="E270" s="140"/>
      <c r="F270" s="125">
        <f aca="true" t="shared" si="39" ref="F270:G272">F271</f>
        <v>12500</v>
      </c>
      <c r="G270" s="125">
        <f t="shared" si="39"/>
        <v>0</v>
      </c>
    </row>
    <row r="271" spans="1:7" ht="25.5">
      <c r="A271" s="139"/>
      <c r="B271" s="59" t="s">
        <v>76</v>
      </c>
      <c r="C271" s="40" t="s">
        <v>258</v>
      </c>
      <c r="D271" s="140">
        <v>200</v>
      </c>
      <c r="E271" s="140"/>
      <c r="F271" s="125">
        <f t="shared" si="39"/>
        <v>12500</v>
      </c>
      <c r="G271" s="125">
        <f t="shared" si="39"/>
        <v>0</v>
      </c>
    </row>
    <row r="272" spans="1:7" ht="26.25">
      <c r="A272" s="141"/>
      <c r="B272" s="34" t="s">
        <v>77</v>
      </c>
      <c r="C272" s="40" t="s">
        <v>258</v>
      </c>
      <c r="D272" s="35" t="s">
        <v>78</v>
      </c>
      <c r="E272" s="142"/>
      <c r="F272" s="125">
        <f t="shared" si="39"/>
        <v>12500</v>
      </c>
      <c r="G272" s="125">
        <f t="shared" si="39"/>
        <v>0</v>
      </c>
    </row>
    <row r="273" spans="1:7" ht="12.75">
      <c r="A273" s="39"/>
      <c r="B273" s="34" t="s">
        <v>199</v>
      </c>
      <c r="C273" s="40" t="s">
        <v>258</v>
      </c>
      <c r="D273" s="35" t="s">
        <v>78</v>
      </c>
      <c r="E273" s="35" t="s">
        <v>200</v>
      </c>
      <c r="F273" s="125">
        <v>12500</v>
      </c>
      <c r="G273" s="125">
        <v>0</v>
      </c>
    </row>
    <row r="274" spans="1:7" ht="12.75">
      <c r="A274" s="39"/>
      <c r="B274" s="34" t="s">
        <v>188</v>
      </c>
      <c r="C274" s="40" t="s">
        <v>487</v>
      </c>
      <c r="D274" s="140"/>
      <c r="E274" s="140"/>
      <c r="F274" s="125">
        <f aca="true" t="shared" si="40" ref="F274:G276">F275</f>
        <v>1650</v>
      </c>
      <c r="G274" s="125">
        <f t="shared" si="40"/>
        <v>0</v>
      </c>
    </row>
    <row r="275" spans="1:7" ht="25.5">
      <c r="A275" s="39"/>
      <c r="B275" s="59" t="s">
        <v>76</v>
      </c>
      <c r="C275" s="40" t="s">
        <v>487</v>
      </c>
      <c r="D275" s="140">
        <v>200</v>
      </c>
      <c r="E275" s="140"/>
      <c r="F275" s="125">
        <f t="shared" si="40"/>
        <v>1650</v>
      </c>
      <c r="G275" s="125">
        <f t="shared" si="40"/>
        <v>0</v>
      </c>
    </row>
    <row r="276" spans="1:7" ht="26.25">
      <c r="A276" s="39"/>
      <c r="B276" s="34" t="s">
        <v>77</v>
      </c>
      <c r="C276" s="40" t="s">
        <v>487</v>
      </c>
      <c r="D276" s="35" t="s">
        <v>78</v>
      </c>
      <c r="E276" s="142"/>
      <c r="F276" s="125">
        <f t="shared" si="40"/>
        <v>1650</v>
      </c>
      <c r="G276" s="125">
        <f t="shared" si="40"/>
        <v>0</v>
      </c>
    </row>
    <row r="277" spans="1:7" ht="12.75">
      <c r="A277" s="39"/>
      <c r="B277" s="34" t="s">
        <v>190</v>
      </c>
      <c r="C277" s="40" t="s">
        <v>487</v>
      </c>
      <c r="D277" s="35" t="s">
        <v>78</v>
      </c>
      <c r="E277" s="35" t="s">
        <v>191</v>
      </c>
      <c r="F277" s="125">
        <v>1650</v>
      </c>
      <c r="G277" s="125">
        <v>0</v>
      </c>
    </row>
    <row r="278" spans="1:7" ht="40.5">
      <c r="A278" s="114">
        <v>6</v>
      </c>
      <c r="B278" s="132" t="s">
        <v>259</v>
      </c>
      <c r="C278" s="149" t="s">
        <v>260</v>
      </c>
      <c r="D278" s="133"/>
      <c r="E278" s="133"/>
      <c r="F278" s="118">
        <f aca="true" t="shared" si="41" ref="F278:G282">F279</f>
        <v>360</v>
      </c>
      <c r="G278" s="118">
        <f t="shared" si="41"/>
        <v>360</v>
      </c>
    </row>
    <row r="279" spans="1:7" ht="25.5">
      <c r="A279" s="119"/>
      <c r="B279" s="130" t="s">
        <v>261</v>
      </c>
      <c r="C279" s="121" t="s">
        <v>262</v>
      </c>
      <c r="D279" s="121"/>
      <c r="E279" s="121"/>
      <c r="F279" s="123">
        <f t="shared" si="41"/>
        <v>360</v>
      </c>
      <c r="G279" s="123">
        <f t="shared" si="41"/>
        <v>360</v>
      </c>
    </row>
    <row r="280" spans="1:7" ht="12.75">
      <c r="A280" s="39"/>
      <c r="B280" s="39" t="s">
        <v>263</v>
      </c>
      <c r="C280" s="35" t="s">
        <v>264</v>
      </c>
      <c r="D280" s="35"/>
      <c r="E280" s="35"/>
      <c r="F280" s="125">
        <f t="shared" si="41"/>
        <v>360</v>
      </c>
      <c r="G280" s="125">
        <f t="shared" si="41"/>
        <v>360</v>
      </c>
    </row>
    <row r="281" spans="1:7" ht="25.5">
      <c r="A281" s="39"/>
      <c r="B281" s="59" t="s">
        <v>76</v>
      </c>
      <c r="C281" s="35" t="s">
        <v>264</v>
      </c>
      <c r="D281" s="35" t="s">
        <v>104</v>
      </c>
      <c r="E281" s="35"/>
      <c r="F281" s="125">
        <f t="shared" si="41"/>
        <v>360</v>
      </c>
      <c r="G281" s="125">
        <f t="shared" si="41"/>
        <v>360</v>
      </c>
    </row>
    <row r="282" spans="1:7" ht="25.5">
      <c r="A282" s="39"/>
      <c r="B282" s="34" t="s">
        <v>77</v>
      </c>
      <c r="C282" s="35" t="s">
        <v>264</v>
      </c>
      <c r="D282" s="35" t="s">
        <v>78</v>
      </c>
      <c r="E282" s="35"/>
      <c r="F282" s="125">
        <f t="shared" si="41"/>
        <v>360</v>
      </c>
      <c r="G282" s="125">
        <f t="shared" si="41"/>
        <v>360</v>
      </c>
    </row>
    <row r="283" spans="1:7" ht="12.75" customHeight="1">
      <c r="A283" s="145"/>
      <c r="B283" s="34" t="s">
        <v>265</v>
      </c>
      <c r="C283" s="35" t="s">
        <v>264</v>
      </c>
      <c r="D283" s="35" t="s">
        <v>78</v>
      </c>
      <c r="E283" s="35" t="s">
        <v>266</v>
      </c>
      <c r="F283" s="125">
        <v>360</v>
      </c>
      <c r="G283" s="125">
        <v>360</v>
      </c>
    </row>
    <row r="284" spans="1:7" s="105" customFormat="1" ht="15" customHeight="1">
      <c r="A284" s="152"/>
      <c r="B284" s="391" t="s">
        <v>267</v>
      </c>
      <c r="C284" s="392"/>
      <c r="D284" s="392"/>
      <c r="E284" s="393"/>
      <c r="F284" s="113">
        <f>F285+F332+F344+F357</f>
        <v>68775.32699999999</v>
      </c>
      <c r="G284" s="113">
        <f>G285+G332+G344+G357</f>
        <v>83108.872</v>
      </c>
    </row>
    <row r="285" spans="1:7" s="105" customFormat="1" ht="40.5">
      <c r="A285" s="114">
        <v>7</v>
      </c>
      <c r="B285" s="132" t="s">
        <v>268</v>
      </c>
      <c r="C285" s="116" t="s">
        <v>269</v>
      </c>
      <c r="D285" s="144"/>
      <c r="E285" s="144"/>
      <c r="F285" s="118">
        <f>F286+F320+F326</f>
        <v>20646.3</v>
      </c>
      <c r="G285" s="118">
        <f>G286+G320+G326</f>
        <v>21220.112999999998</v>
      </c>
    </row>
    <row r="286" spans="1:7" s="105" customFormat="1" ht="12.75" customHeight="1">
      <c r="A286" s="153"/>
      <c r="B286" s="34" t="s">
        <v>270</v>
      </c>
      <c r="C286" s="35" t="s">
        <v>271</v>
      </c>
      <c r="D286" s="36"/>
      <c r="E286" s="36"/>
      <c r="F286" s="125">
        <f>F287</f>
        <v>18489.736</v>
      </c>
      <c r="G286" s="125">
        <f>G287</f>
        <v>18977.285</v>
      </c>
    </row>
    <row r="287" spans="1:7" s="105" customFormat="1" ht="12.75" customHeight="1">
      <c r="A287" s="153"/>
      <c r="B287" s="34" t="s">
        <v>272</v>
      </c>
      <c r="C287" s="35" t="s">
        <v>273</v>
      </c>
      <c r="D287" s="36"/>
      <c r="E287" s="36"/>
      <c r="F287" s="125">
        <f>F288+F312+F300+F304+F308+F316</f>
        <v>18489.736</v>
      </c>
      <c r="G287" s="125">
        <f>G288+G312+G300+G304+G308+G316</f>
        <v>18977.285</v>
      </c>
    </row>
    <row r="288" spans="1:7" s="105" customFormat="1" ht="12.75" customHeight="1">
      <c r="A288" s="154"/>
      <c r="B288" s="134" t="s">
        <v>274</v>
      </c>
      <c r="C288" s="121" t="s">
        <v>275</v>
      </c>
      <c r="D288" s="131"/>
      <c r="E288" s="131"/>
      <c r="F288" s="138">
        <f>F289+F292+F297</f>
        <v>18487.736</v>
      </c>
      <c r="G288" s="138">
        <f>G289+G292+G297</f>
        <v>18975.285</v>
      </c>
    </row>
    <row r="289" spans="1:7" s="105" customFormat="1" ht="52.5" customHeight="1">
      <c r="A289" s="153"/>
      <c r="B289" s="34" t="s">
        <v>122</v>
      </c>
      <c r="C289" s="35" t="s">
        <v>275</v>
      </c>
      <c r="D289" s="36">
        <v>100</v>
      </c>
      <c r="E289" s="36"/>
      <c r="F289" s="125">
        <f>F290</f>
        <v>15228.736</v>
      </c>
      <c r="G289" s="125">
        <f>G290</f>
        <v>15836.285</v>
      </c>
    </row>
    <row r="290" spans="1:7" s="105" customFormat="1" ht="26.25">
      <c r="A290" s="153"/>
      <c r="B290" s="34" t="s">
        <v>276</v>
      </c>
      <c r="C290" s="35" t="s">
        <v>275</v>
      </c>
      <c r="D290" s="36">
        <v>120</v>
      </c>
      <c r="E290" s="36"/>
      <c r="F290" s="125">
        <f>F291</f>
        <v>15228.736</v>
      </c>
      <c r="G290" s="125">
        <f>G291</f>
        <v>15836.285</v>
      </c>
    </row>
    <row r="291" spans="1:7" s="105" customFormat="1" ht="39.75" customHeight="1">
      <c r="A291" s="153"/>
      <c r="B291" s="34" t="s">
        <v>268</v>
      </c>
      <c r="C291" s="35" t="s">
        <v>275</v>
      </c>
      <c r="D291" s="35" t="s">
        <v>277</v>
      </c>
      <c r="E291" s="35" t="s">
        <v>278</v>
      </c>
      <c r="F291" s="125">
        <v>15228.736</v>
      </c>
      <c r="G291" s="125">
        <v>15836.285</v>
      </c>
    </row>
    <row r="292" spans="1:7" s="105" customFormat="1" ht="27" customHeight="1">
      <c r="A292" s="153"/>
      <c r="B292" s="34" t="s">
        <v>76</v>
      </c>
      <c r="C292" s="35" t="s">
        <v>275</v>
      </c>
      <c r="D292" s="35" t="s">
        <v>104</v>
      </c>
      <c r="E292" s="35"/>
      <c r="F292" s="125">
        <f>F293</f>
        <v>3058</v>
      </c>
      <c r="G292" s="125">
        <f>G293</f>
        <v>2938</v>
      </c>
    </row>
    <row r="293" spans="1:7" s="105" customFormat="1" ht="26.25">
      <c r="A293" s="153"/>
      <c r="B293" s="34" t="s">
        <v>77</v>
      </c>
      <c r="C293" s="35" t="s">
        <v>275</v>
      </c>
      <c r="D293" s="35" t="s">
        <v>78</v>
      </c>
      <c r="E293" s="36"/>
      <c r="F293" s="125">
        <f>F294+F295</f>
        <v>3058</v>
      </c>
      <c r="G293" s="125">
        <f>G294+G295</f>
        <v>2938</v>
      </c>
    </row>
    <row r="294" spans="1:7" s="105" customFormat="1" ht="39">
      <c r="A294" s="153"/>
      <c r="B294" s="34" t="s">
        <v>279</v>
      </c>
      <c r="C294" s="35" t="s">
        <v>275</v>
      </c>
      <c r="D294" s="35" t="s">
        <v>78</v>
      </c>
      <c r="E294" s="35" t="s">
        <v>280</v>
      </c>
      <c r="F294" s="125">
        <v>99</v>
      </c>
      <c r="G294" s="125">
        <v>99</v>
      </c>
    </row>
    <row r="295" spans="1:7" s="105" customFormat="1" ht="39">
      <c r="A295" s="153"/>
      <c r="B295" s="34" t="s">
        <v>268</v>
      </c>
      <c r="C295" s="35" t="s">
        <v>275</v>
      </c>
      <c r="D295" s="35" t="s">
        <v>78</v>
      </c>
      <c r="E295" s="35" t="s">
        <v>278</v>
      </c>
      <c r="F295" s="125">
        <v>2959</v>
      </c>
      <c r="G295" s="125">
        <v>2839</v>
      </c>
    </row>
    <row r="296" spans="1:7" s="105" customFormat="1" ht="15">
      <c r="A296" s="153"/>
      <c r="B296" s="34" t="s">
        <v>127</v>
      </c>
      <c r="C296" s="35" t="s">
        <v>275</v>
      </c>
      <c r="D296" s="35" t="s">
        <v>128</v>
      </c>
      <c r="E296" s="35"/>
      <c r="F296" s="125">
        <f>F297</f>
        <v>201</v>
      </c>
      <c r="G296" s="125">
        <f>G297</f>
        <v>201</v>
      </c>
    </row>
    <row r="297" spans="1:7" s="105" customFormat="1" ht="14.25" customHeight="1">
      <c r="A297" s="153"/>
      <c r="B297" s="34" t="s">
        <v>129</v>
      </c>
      <c r="C297" s="35" t="s">
        <v>275</v>
      </c>
      <c r="D297" s="35" t="s">
        <v>130</v>
      </c>
      <c r="E297" s="36"/>
      <c r="F297" s="125">
        <f>F298+F299</f>
        <v>201</v>
      </c>
      <c r="G297" s="125">
        <f>G298+G299</f>
        <v>201</v>
      </c>
    </row>
    <row r="298" spans="1:7" s="105" customFormat="1" ht="39">
      <c r="A298" s="153"/>
      <c r="B298" s="34" t="s">
        <v>279</v>
      </c>
      <c r="C298" s="35" t="s">
        <v>275</v>
      </c>
      <c r="D298" s="35" t="s">
        <v>130</v>
      </c>
      <c r="E298" s="35" t="s">
        <v>280</v>
      </c>
      <c r="F298" s="125">
        <v>1</v>
      </c>
      <c r="G298" s="125">
        <v>1</v>
      </c>
    </row>
    <row r="299" spans="1:7" s="105" customFormat="1" ht="39">
      <c r="A299" s="153"/>
      <c r="B299" s="34" t="s">
        <v>268</v>
      </c>
      <c r="C299" s="35" t="s">
        <v>275</v>
      </c>
      <c r="D299" s="35" t="s">
        <v>130</v>
      </c>
      <c r="E299" s="35" t="s">
        <v>278</v>
      </c>
      <c r="F299" s="125">
        <v>200</v>
      </c>
      <c r="G299" s="125">
        <v>200</v>
      </c>
    </row>
    <row r="300" spans="1:7" s="105" customFormat="1" ht="39" hidden="1">
      <c r="A300" s="154"/>
      <c r="B300" s="130" t="s">
        <v>281</v>
      </c>
      <c r="C300" s="121" t="s">
        <v>282</v>
      </c>
      <c r="D300" s="121"/>
      <c r="E300" s="121"/>
      <c r="F300" s="138">
        <f>F302</f>
        <v>0</v>
      </c>
      <c r="G300" s="138">
        <f>G302</f>
        <v>0</v>
      </c>
    </row>
    <row r="301" spans="1:7" s="105" customFormat="1" ht="15" hidden="1">
      <c r="A301" s="153"/>
      <c r="B301" s="39" t="s">
        <v>283</v>
      </c>
      <c r="C301" s="35" t="s">
        <v>282</v>
      </c>
      <c r="D301" s="35" t="s">
        <v>284</v>
      </c>
      <c r="E301" s="35"/>
      <c r="F301" s="125">
        <f aca="true" t="shared" si="42" ref="F301:G306">F302</f>
        <v>0</v>
      </c>
      <c r="G301" s="125">
        <f t="shared" si="42"/>
        <v>0</v>
      </c>
    </row>
    <row r="302" spans="1:7" s="105" customFormat="1" ht="12.75" customHeight="1" hidden="1">
      <c r="A302" s="153"/>
      <c r="B302" s="39" t="s">
        <v>285</v>
      </c>
      <c r="C302" s="35" t="s">
        <v>282</v>
      </c>
      <c r="D302" s="35" t="s">
        <v>286</v>
      </c>
      <c r="E302" s="35"/>
      <c r="F302" s="125">
        <f t="shared" si="42"/>
        <v>0</v>
      </c>
      <c r="G302" s="125">
        <f t="shared" si="42"/>
        <v>0</v>
      </c>
    </row>
    <row r="303" spans="1:7" s="105" customFormat="1" ht="39" hidden="1">
      <c r="A303" s="153"/>
      <c r="B303" s="34" t="s">
        <v>268</v>
      </c>
      <c r="C303" s="35" t="s">
        <v>282</v>
      </c>
      <c r="D303" s="35" t="s">
        <v>286</v>
      </c>
      <c r="E303" s="35" t="s">
        <v>278</v>
      </c>
      <c r="F303" s="125">
        <v>0</v>
      </c>
      <c r="G303" s="125">
        <v>0</v>
      </c>
    </row>
    <row r="304" spans="1:7" s="105" customFormat="1" ht="63.75" customHeight="1" hidden="1">
      <c r="A304" s="154"/>
      <c r="B304" s="130" t="s">
        <v>287</v>
      </c>
      <c r="C304" s="121" t="s">
        <v>288</v>
      </c>
      <c r="D304" s="121"/>
      <c r="E304" s="121"/>
      <c r="F304" s="138">
        <f>F306</f>
        <v>0</v>
      </c>
      <c r="G304" s="138">
        <f>G306</f>
        <v>0</v>
      </c>
    </row>
    <row r="305" spans="1:7" s="105" customFormat="1" ht="15" customHeight="1" hidden="1">
      <c r="A305" s="153"/>
      <c r="B305" s="39" t="s">
        <v>283</v>
      </c>
      <c r="C305" s="35" t="s">
        <v>288</v>
      </c>
      <c r="D305" s="35" t="s">
        <v>284</v>
      </c>
      <c r="E305" s="35"/>
      <c r="F305" s="125">
        <f t="shared" si="42"/>
        <v>0</v>
      </c>
      <c r="G305" s="125">
        <f t="shared" si="42"/>
        <v>0</v>
      </c>
    </row>
    <row r="306" spans="1:7" s="105" customFormat="1" ht="12.75" customHeight="1" hidden="1">
      <c r="A306" s="153"/>
      <c r="B306" s="39" t="s">
        <v>285</v>
      </c>
      <c r="C306" s="35" t="s">
        <v>288</v>
      </c>
      <c r="D306" s="35" t="s">
        <v>286</v>
      </c>
      <c r="E306" s="35"/>
      <c r="F306" s="125">
        <f t="shared" si="42"/>
        <v>0</v>
      </c>
      <c r="G306" s="125">
        <f t="shared" si="42"/>
        <v>0</v>
      </c>
    </row>
    <row r="307" spans="1:7" s="105" customFormat="1" ht="39" hidden="1">
      <c r="A307" s="153"/>
      <c r="B307" s="34" t="s">
        <v>268</v>
      </c>
      <c r="C307" s="35" t="s">
        <v>288</v>
      </c>
      <c r="D307" s="35" t="s">
        <v>286</v>
      </c>
      <c r="E307" s="35" t="s">
        <v>278</v>
      </c>
      <c r="F307" s="125">
        <v>0</v>
      </c>
      <c r="G307" s="125">
        <v>0</v>
      </c>
    </row>
    <row r="308" spans="1:7" s="105" customFormat="1" ht="39" hidden="1">
      <c r="A308" s="154"/>
      <c r="B308" s="130" t="s">
        <v>291</v>
      </c>
      <c r="C308" s="121" t="s">
        <v>292</v>
      </c>
      <c r="D308" s="121"/>
      <c r="E308" s="121"/>
      <c r="F308" s="138">
        <f>F310</f>
        <v>0</v>
      </c>
      <c r="G308" s="138">
        <f>G310</f>
        <v>0</v>
      </c>
    </row>
    <row r="309" spans="1:7" s="105" customFormat="1" ht="15" hidden="1">
      <c r="A309" s="153"/>
      <c r="B309" s="39" t="s">
        <v>283</v>
      </c>
      <c r="C309" s="35" t="s">
        <v>292</v>
      </c>
      <c r="D309" s="35" t="s">
        <v>284</v>
      </c>
      <c r="E309" s="35"/>
      <c r="F309" s="125">
        <f>F310</f>
        <v>0</v>
      </c>
      <c r="G309" s="125">
        <f>G310</f>
        <v>0</v>
      </c>
    </row>
    <row r="310" spans="1:7" s="105" customFormat="1" ht="15" hidden="1">
      <c r="A310" s="153"/>
      <c r="B310" s="39" t="s">
        <v>285</v>
      </c>
      <c r="C310" s="35" t="s">
        <v>292</v>
      </c>
      <c r="D310" s="35" t="s">
        <v>286</v>
      </c>
      <c r="E310" s="35"/>
      <c r="F310" s="125">
        <f>F311</f>
        <v>0</v>
      </c>
      <c r="G310" s="125">
        <f>G311</f>
        <v>0</v>
      </c>
    </row>
    <row r="311" spans="1:7" s="105" customFormat="1" ht="26.25" hidden="1">
      <c r="A311" s="153"/>
      <c r="B311" s="34" t="s">
        <v>293</v>
      </c>
      <c r="C311" s="35" t="s">
        <v>292</v>
      </c>
      <c r="D311" s="35" t="s">
        <v>286</v>
      </c>
      <c r="E311" s="35" t="s">
        <v>294</v>
      </c>
      <c r="F311" s="125">
        <v>0</v>
      </c>
      <c r="G311" s="125">
        <v>0</v>
      </c>
    </row>
    <row r="312" spans="1:7" s="105" customFormat="1" ht="39" hidden="1">
      <c r="A312" s="154"/>
      <c r="B312" s="130" t="s">
        <v>289</v>
      </c>
      <c r="C312" s="121" t="s">
        <v>290</v>
      </c>
      <c r="D312" s="121"/>
      <c r="E312" s="121"/>
      <c r="F312" s="138">
        <f>F314</f>
        <v>0</v>
      </c>
      <c r="G312" s="138">
        <f>G314</f>
        <v>0</v>
      </c>
    </row>
    <row r="313" spans="1:7" s="105" customFormat="1" ht="15" hidden="1">
      <c r="A313" s="153"/>
      <c r="B313" s="39" t="s">
        <v>283</v>
      </c>
      <c r="C313" s="35" t="s">
        <v>290</v>
      </c>
      <c r="D313" s="35" t="s">
        <v>284</v>
      </c>
      <c r="E313" s="35"/>
      <c r="F313" s="125">
        <f>F314</f>
        <v>0</v>
      </c>
      <c r="G313" s="125">
        <f>G314</f>
        <v>0</v>
      </c>
    </row>
    <row r="314" spans="1:7" s="105" customFormat="1" ht="12.75" customHeight="1" hidden="1">
      <c r="A314" s="153"/>
      <c r="B314" s="39" t="s">
        <v>285</v>
      </c>
      <c r="C314" s="35" t="s">
        <v>290</v>
      </c>
      <c r="D314" s="35" t="s">
        <v>286</v>
      </c>
      <c r="E314" s="35"/>
      <c r="F314" s="125">
        <f>F315</f>
        <v>0</v>
      </c>
      <c r="G314" s="125">
        <f>G315</f>
        <v>0</v>
      </c>
    </row>
    <row r="315" spans="1:7" s="105" customFormat="1" ht="39" hidden="1">
      <c r="A315" s="153"/>
      <c r="B315" s="34" t="s">
        <v>268</v>
      </c>
      <c r="C315" s="35" t="s">
        <v>290</v>
      </c>
      <c r="D315" s="35" t="s">
        <v>286</v>
      </c>
      <c r="E315" s="35" t="s">
        <v>278</v>
      </c>
      <c r="F315" s="125">
        <v>0</v>
      </c>
      <c r="G315" s="125">
        <v>0</v>
      </c>
    </row>
    <row r="316" spans="1:7" s="105" customFormat="1" ht="51" customHeight="1">
      <c r="A316" s="154"/>
      <c r="B316" s="134" t="s">
        <v>501</v>
      </c>
      <c r="C316" s="131" t="s">
        <v>295</v>
      </c>
      <c r="D316" s="121"/>
      <c r="E316" s="121"/>
      <c r="F316" s="138">
        <f>F317</f>
        <v>2</v>
      </c>
      <c r="G316" s="138">
        <f>G317</f>
        <v>2</v>
      </c>
    </row>
    <row r="317" spans="1:7" s="105" customFormat="1" ht="24" customHeight="1">
      <c r="A317" s="153"/>
      <c r="B317" s="34" t="s">
        <v>76</v>
      </c>
      <c r="C317" s="36" t="s">
        <v>295</v>
      </c>
      <c r="D317" s="35" t="s">
        <v>104</v>
      </c>
      <c r="E317" s="35"/>
      <c r="F317" s="125">
        <f>F318</f>
        <v>2</v>
      </c>
      <c r="G317" s="125">
        <f>G318</f>
        <v>2</v>
      </c>
    </row>
    <row r="318" spans="1:7" s="105" customFormat="1" ht="26.25">
      <c r="A318" s="153"/>
      <c r="B318" s="34" t="s">
        <v>77</v>
      </c>
      <c r="C318" s="36" t="s">
        <v>295</v>
      </c>
      <c r="D318" s="35" t="s">
        <v>78</v>
      </c>
      <c r="E318" s="35"/>
      <c r="F318" s="125">
        <f aca="true" t="shared" si="43" ref="F318:G324">F319</f>
        <v>2</v>
      </c>
      <c r="G318" s="125">
        <f t="shared" si="43"/>
        <v>2</v>
      </c>
    </row>
    <row r="319" spans="1:7" s="105" customFormat="1" ht="24.75" customHeight="1">
      <c r="A319" s="153"/>
      <c r="B319" s="34" t="s">
        <v>159</v>
      </c>
      <c r="C319" s="36" t="s">
        <v>295</v>
      </c>
      <c r="D319" s="35" t="s">
        <v>78</v>
      </c>
      <c r="E319" s="35" t="s">
        <v>160</v>
      </c>
      <c r="F319" s="125">
        <v>2</v>
      </c>
      <c r="G319" s="125">
        <v>2</v>
      </c>
    </row>
    <row r="320" spans="1:7" s="105" customFormat="1" ht="26.25">
      <c r="A320" s="154"/>
      <c r="B320" s="134" t="s">
        <v>296</v>
      </c>
      <c r="C320" s="121" t="s">
        <v>297</v>
      </c>
      <c r="D320" s="121"/>
      <c r="E320" s="121"/>
      <c r="F320" s="138">
        <f t="shared" si="43"/>
        <v>852.672</v>
      </c>
      <c r="G320" s="138">
        <f t="shared" si="43"/>
        <v>886.779</v>
      </c>
    </row>
    <row r="321" spans="1:7" s="105" customFormat="1" ht="15">
      <c r="A321" s="153"/>
      <c r="B321" s="34" t="s">
        <v>272</v>
      </c>
      <c r="C321" s="35" t="s">
        <v>298</v>
      </c>
      <c r="D321" s="35"/>
      <c r="E321" s="35"/>
      <c r="F321" s="125">
        <f t="shared" si="43"/>
        <v>852.672</v>
      </c>
      <c r="G321" s="125">
        <f t="shared" si="43"/>
        <v>886.779</v>
      </c>
    </row>
    <row r="322" spans="1:7" s="105" customFormat="1" ht="26.25">
      <c r="A322" s="153"/>
      <c r="B322" s="34" t="s">
        <v>299</v>
      </c>
      <c r="C322" s="35" t="s">
        <v>300</v>
      </c>
      <c r="D322" s="35"/>
      <c r="E322" s="35"/>
      <c r="F322" s="125">
        <f t="shared" si="43"/>
        <v>852.672</v>
      </c>
      <c r="G322" s="125">
        <f t="shared" si="43"/>
        <v>886.779</v>
      </c>
    </row>
    <row r="323" spans="1:7" s="105" customFormat="1" ht="51.75">
      <c r="A323" s="153"/>
      <c r="B323" s="34" t="s">
        <v>122</v>
      </c>
      <c r="C323" s="35" t="s">
        <v>300</v>
      </c>
      <c r="D323" s="35" t="s">
        <v>123</v>
      </c>
      <c r="E323" s="35"/>
      <c r="F323" s="125">
        <f t="shared" si="43"/>
        <v>852.672</v>
      </c>
      <c r="G323" s="125">
        <f t="shared" si="43"/>
        <v>886.779</v>
      </c>
    </row>
    <row r="324" spans="1:7" s="105" customFormat="1" ht="26.25">
      <c r="A324" s="153"/>
      <c r="B324" s="34" t="s">
        <v>276</v>
      </c>
      <c r="C324" s="35" t="s">
        <v>300</v>
      </c>
      <c r="D324" s="35" t="s">
        <v>277</v>
      </c>
      <c r="E324" s="35"/>
      <c r="F324" s="125">
        <f t="shared" si="43"/>
        <v>852.672</v>
      </c>
      <c r="G324" s="125">
        <f t="shared" si="43"/>
        <v>886.779</v>
      </c>
    </row>
    <row r="325" spans="1:7" s="105" customFormat="1" ht="39">
      <c r="A325" s="153"/>
      <c r="B325" s="34" t="s">
        <v>279</v>
      </c>
      <c r="C325" s="35" t="s">
        <v>300</v>
      </c>
      <c r="D325" s="35" t="s">
        <v>277</v>
      </c>
      <c r="E325" s="35" t="s">
        <v>280</v>
      </c>
      <c r="F325" s="125">
        <v>852.672</v>
      </c>
      <c r="G325" s="125">
        <v>886.779</v>
      </c>
    </row>
    <row r="326" spans="1:7" s="105" customFormat="1" ht="37.5" customHeight="1">
      <c r="A326" s="154"/>
      <c r="B326" s="134" t="s">
        <v>301</v>
      </c>
      <c r="C326" s="121" t="s">
        <v>302</v>
      </c>
      <c r="D326" s="131"/>
      <c r="E326" s="131"/>
      <c r="F326" s="138">
        <f aca="true" t="shared" si="44" ref="F326:G330">F327</f>
        <v>1303.892</v>
      </c>
      <c r="G326" s="138">
        <f t="shared" si="44"/>
        <v>1356.049</v>
      </c>
    </row>
    <row r="327" spans="1:7" s="105" customFormat="1" ht="15">
      <c r="A327" s="153"/>
      <c r="B327" s="34" t="s">
        <v>272</v>
      </c>
      <c r="C327" s="35" t="s">
        <v>303</v>
      </c>
      <c r="D327" s="36"/>
      <c r="E327" s="36"/>
      <c r="F327" s="125">
        <f t="shared" si="44"/>
        <v>1303.892</v>
      </c>
      <c r="G327" s="125">
        <f t="shared" si="44"/>
        <v>1356.049</v>
      </c>
    </row>
    <row r="328" spans="1:7" s="105" customFormat="1" ht="15">
      <c r="A328" s="153"/>
      <c r="B328" s="34" t="s">
        <v>304</v>
      </c>
      <c r="C328" s="35" t="s">
        <v>305</v>
      </c>
      <c r="D328" s="36"/>
      <c r="E328" s="36"/>
      <c r="F328" s="125">
        <f t="shared" si="44"/>
        <v>1303.892</v>
      </c>
      <c r="G328" s="125">
        <f t="shared" si="44"/>
        <v>1356.049</v>
      </c>
    </row>
    <row r="329" spans="1:7" s="105" customFormat="1" ht="51.75">
      <c r="A329" s="153"/>
      <c r="B329" s="34" t="s">
        <v>122</v>
      </c>
      <c r="C329" s="35" t="s">
        <v>305</v>
      </c>
      <c r="D329" s="36">
        <v>100</v>
      </c>
      <c r="E329" s="36"/>
      <c r="F329" s="125">
        <f t="shared" si="44"/>
        <v>1303.892</v>
      </c>
      <c r="G329" s="125">
        <f t="shared" si="44"/>
        <v>1356.049</v>
      </c>
    </row>
    <row r="330" spans="1:7" s="105" customFormat="1" ht="26.25">
      <c r="A330" s="153"/>
      <c r="B330" s="34" t="s">
        <v>276</v>
      </c>
      <c r="C330" s="35" t="s">
        <v>305</v>
      </c>
      <c r="D330" s="35" t="s">
        <v>277</v>
      </c>
      <c r="E330" s="36"/>
      <c r="F330" s="125">
        <f t="shared" si="44"/>
        <v>1303.892</v>
      </c>
      <c r="G330" s="125">
        <f t="shared" si="44"/>
        <v>1356.049</v>
      </c>
    </row>
    <row r="331" spans="1:7" s="105" customFormat="1" ht="39">
      <c r="A331" s="153"/>
      <c r="B331" s="34" t="s">
        <v>268</v>
      </c>
      <c r="C331" s="35" t="s">
        <v>305</v>
      </c>
      <c r="D331" s="35" t="s">
        <v>277</v>
      </c>
      <c r="E331" s="35" t="s">
        <v>278</v>
      </c>
      <c r="F331" s="125">
        <v>1303.892</v>
      </c>
      <c r="G331" s="125">
        <v>1356.049</v>
      </c>
    </row>
    <row r="332" spans="1:7" s="105" customFormat="1" ht="27">
      <c r="A332" s="114">
        <v>8</v>
      </c>
      <c r="B332" s="132" t="s">
        <v>306</v>
      </c>
      <c r="C332" s="117" t="s">
        <v>307</v>
      </c>
      <c r="D332" s="155"/>
      <c r="E332" s="133"/>
      <c r="F332" s="118">
        <f aca="true" t="shared" si="45" ref="F332:G334">F333</f>
        <v>30</v>
      </c>
      <c r="G332" s="118">
        <f t="shared" si="45"/>
        <v>30</v>
      </c>
    </row>
    <row r="333" spans="1:7" s="105" customFormat="1" ht="12.75" customHeight="1">
      <c r="A333" s="156"/>
      <c r="B333" s="34" t="s">
        <v>272</v>
      </c>
      <c r="C333" s="36" t="s">
        <v>308</v>
      </c>
      <c r="D333" s="41"/>
      <c r="E333" s="35"/>
      <c r="F333" s="124">
        <f t="shared" si="45"/>
        <v>30</v>
      </c>
      <c r="G333" s="124">
        <f t="shared" si="45"/>
        <v>30</v>
      </c>
    </row>
    <row r="334" spans="1:7" s="105" customFormat="1" ht="12.75" customHeight="1">
      <c r="A334" s="156"/>
      <c r="B334" s="34" t="s">
        <v>272</v>
      </c>
      <c r="C334" s="36" t="s">
        <v>309</v>
      </c>
      <c r="D334" s="41"/>
      <c r="E334" s="35"/>
      <c r="F334" s="124">
        <f t="shared" si="45"/>
        <v>30</v>
      </c>
      <c r="G334" s="124">
        <f t="shared" si="45"/>
        <v>30</v>
      </c>
    </row>
    <row r="335" spans="1:7" s="105" customFormat="1" ht="12.75" customHeight="1">
      <c r="A335" s="156"/>
      <c r="B335" s="34" t="s">
        <v>310</v>
      </c>
      <c r="C335" s="35" t="s">
        <v>311</v>
      </c>
      <c r="D335" s="41"/>
      <c r="E335" s="35"/>
      <c r="F335" s="124">
        <f>F336+F340+F342</f>
        <v>30</v>
      </c>
      <c r="G335" s="124">
        <f>G336+G340+G342</f>
        <v>30</v>
      </c>
    </row>
    <row r="336" spans="1:7" s="105" customFormat="1" ht="24.75" customHeight="1" hidden="1">
      <c r="A336" s="156"/>
      <c r="B336" s="34" t="s">
        <v>76</v>
      </c>
      <c r="C336" s="35" t="s">
        <v>311</v>
      </c>
      <c r="D336" s="41" t="s">
        <v>104</v>
      </c>
      <c r="E336" s="35"/>
      <c r="F336" s="124">
        <f>F337</f>
        <v>0</v>
      </c>
      <c r="G336" s="124">
        <f>G337</f>
        <v>0</v>
      </c>
    </row>
    <row r="337" spans="1:7" s="105" customFormat="1" ht="26.25" hidden="1">
      <c r="A337" s="153"/>
      <c r="B337" s="34" t="s">
        <v>77</v>
      </c>
      <c r="C337" s="35" t="s">
        <v>311</v>
      </c>
      <c r="D337" s="41" t="s">
        <v>78</v>
      </c>
      <c r="E337" s="35"/>
      <c r="F337" s="125">
        <f>F338</f>
        <v>0</v>
      </c>
      <c r="G337" s="125">
        <f>G338</f>
        <v>0</v>
      </c>
    </row>
    <row r="338" spans="1:7" s="105" customFormat="1" ht="12.75" customHeight="1" hidden="1">
      <c r="A338" s="153"/>
      <c r="B338" s="34" t="s">
        <v>239</v>
      </c>
      <c r="C338" s="35" t="s">
        <v>311</v>
      </c>
      <c r="D338" s="35" t="s">
        <v>78</v>
      </c>
      <c r="E338" s="35" t="s">
        <v>240</v>
      </c>
      <c r="F338" s="125">
        <v>0</v>
      </c>
      <c r="G338" s="125">
        <v>0</v>
      </c>
    </row>
    <row r="339" spans="1:7" s="105" customFormat="1" ht="12.75" customHeight="1">
      <c r="A339" s="153"/>
      <c r="B339" s="34" t="s">
        <v>127</v>
      </c>
      <c r="C339" s="35" t="s">
        <v>311</v>
      </c>
      <c r="D339" s="35" t="s">
        <v>128</v>
      </c>
      <c r="E339" s="35"/>
      <c r="F339" s="125">
        <f>F340+F342</f>
        <v>30</v>
      </c>
      <c r="G339" s="125">
        <f>G340+G342</f>
        <v>30</v>
      </c>
    </row>
    <row r="340" spans="1:7" s="105" customFormat="1" ht="12.75" customHeight="1" hidden="1">
      <c r="A340" s="153"/>
      <c r="B340" s="34" t="s">
        <v>312</v>
      </c>
      <c r="C340" s="35" t="s">
        <v>311</v>
      </c>
      <c r="D340" s="35" t="s">
        <v>313</v>
      </c>
      <c r="E340" s="35"/>
      <c r="F340" s="125">
        <f>F341</f>
        <v>0</v>
      </c>
      <c r="G340" s="125">
        <f>G341</f>
        <v>0</v>
      </c>
    </row>
    <row r="341" spans="1:7" s="105" customFormat="1" ht="12.75" customHeight="1" hidden="1">
      <c r="A341" s="153"/>
      <c r="B341" s="34" t="s">
        <v>239</v>
      </c>
      <c r="C341" s="35" t="s">
        <v>311</v>
      </c>
      <c r="D341" s="35" t="s">
        <v>313</v>
      </c>
      <c r="E341" s="35" t="s">
        <v>240</v>
      </c>
      <c r="F341" s="125">
        <v>0</v>
      </c>
      <c r="G341" s="125">
        <v>0</v>
      </c>
    </row>
    <row r="342" spans="1:7" s="105" customFormat="1" ht="12.75" customHeight="1">
      <c r="A342" s="153"/>
      <c r="B342" s="34" t="s">
        <v>129</v>
      </c>
      <c r="C342" s="35" t="s">
        <v>311</v>
      </c>
      <c r="D342" s="35" t="s">
        <v>130</v>
      </c>
      <c r="E342" s="35"/>
      <c r="F342" s="125">
        <f>F343</f>
        <v>30</v>
      </c>
      <c r="G342" s="125">
        <f>G343</f>
        <v>30</v>
      </c>
    </row>
    <row r="343" spans="1:7" s="105" customFormat="1" ht="12.75" customHeight="1">
      <c r="A343" s="153"/>
      <c r="B343" s="34" t="s">
        <v>239</v>
      </c>
      <c r="C343" s="35" t="s">
        <v>311</v>
      </c>
      <c r="D343" s="35" t="s">
        <v>130</v>
      </c>
      <c r="E343" s="35" t="s">
        <v>240</v>
      </c>
      <c r="F343" s="125">
        <v>30</v>
      </c>
      <c r="G343" s="125">
        <v>30</v>
      </c>
    </row>
    <row r="344" spans="1:7" s="105" customFormat="1" ht="27" hidden="1">
      <c r="A344" s="114">
        <v>16</v>
      </c>
      <c r="B344" s="132" t="s">
        <v>314</v>
      </c>
      <c r="C344" s="117" t="s">
        <v>315</v>
      </c>
      <c r="D344" s="155"/>
      <c r="E344" s="133"/>
      <c r="F344" s="118">
        <f>F345</f>
        <v>0</v>
      </c>
      <c r="G344" s="118">
        <f>G345</f>
        <v>0</v>
      </c>
    </row>
    <row r="345" spans="1:7" s="105" customFormat="1" ht="12.75" customHeight="1" hidden="1">
      <c r="A345" s="156"/>
      <c r="B345" s="34" t="s">
        <v>272</v>
      </c>
      <c r="C345" s="35" t="s">
        <v>527</v>
      </c>
      <c r="D345" s="41"/>
      <c r="E345" s="35"/>
      <c r="F345" s="157">
        <f>F347</f>
        <v>0</v>
      </c>
      <c r="G345" s="157">
        <f>G347</f>
        <v>0</v>
      </c>
    </row>
    <row r="346" spans="1:7" s="105" customFormat="1" ht="12.75" customHeight="1" hidden="1">
      <c r="A346" s="156"/>
      <c r="B346" s="34" t="s">
        <v>272</v>
      </c>
      <c r="C346" s="35" t="s">
        <v>316</v>
      </c>
      <c r="D346" s="41"/>
      <c r="E346" s="35"/>
      <c r="F346" s="157">
        <f>F347</f>
        <v>0</v>
      </c>
      <c r="G346" s="157">
        <f>G347</f>
        <v>0</v>
      </c>
    </row>
    <row r="347" spans="1:7" s="105" customFormat="1" ht="26.25" hidden="1">
      <c r="A347" s="153"/>
      <c r="B347" s="34" t="s">
        <v>120</v>
      </c>
      <c r="C347" s="35" t="s">
        <v>317</v>
      </c>
      <c r="D347" s="41"/>
      <c r="E347" s="35"/>
      <c r="F347" s="125">
        <f>F348+F351+F355</f>
        <v>0</v>
      </c>
      <c r="G347" s="125">
        <f>G348+G351+G355</f>
        <v>0</v>
      </c>
    </row>
    <row r="348" spans="1:7" s="105" customFormat="1" ht="51.75" hidden="1">
      <c r="A348" s="153"/>
      <c r="B348" s="34" t="s">
        <v>122</v>
      </c>
      <c r="C348" s="35" t="s">
        <v>317</v>
      </c>
      <c r="D348" s="41" t="s">
        <v>123</v>
      </c>
      <c r="E348" s="35"/>
      <c r="F348" s="125">
        <f>F349</f>
        <v>0</v>
      </c>
      <c r="G348" s="125">
        <f>G349</f>
        <v>0</v>
      </c>
    </row>
    <row r="349" spans="1:7" s="105" customFormat="1" ht="12.75" customHeight="1" hidden="1">
      <c r="A349" s="153"/>
      <c r="B349" s="34" t="s">
        <v>124</v>
      </c>
      <c r="C349" s="35" t="s">
        <v>317</v>
      </c>
      <c r="D349" s="35" t="s">
        <v>133</v>
      </c>
      <c r="E349" s="36"/>
      <c r="F349" s="125">
        <f>F350</f>
        <v>0</v>
      </c>
      <c r="G349" s="125">
        <f>G350</f>
        <v>0</v>
      </c>
    </row>
    <row r="350" spans="1:7" s="105" customFormat="1" ht="15" hidden="1">
      <c r="A350" s="153"/>
      <c r="B350" s="34" t="s">
        <v>318</v>
      </c>
      <c r="C350" s="35" t="s">
        <v>317</v>
      </c>
      <c r="D350" s="35" t="s">
        <v>133</v>
      </c>
      <c r="E350" s="35" t="s">
        <v>319</v>
      </c>
      <c r="F350" s="125">
        <v>0</v>
      </c>
      <c r="G350" s="125">
        <v>0</v>
      </c>
    </row>
    <row r="351" spans="1:7" s="105" customFormat="1" ht="26.25" hidden="1">
      <c r="A351" s="153"/>
      <c r="B351" s="34" t="s">
        <v>76</v>
      </c>
      <c r="C351" s="35" t="s">
        <v>317</v>
      </c>
      <c r="D351" s="35" t="s">
        <v>104</v>
      </c>
      <c r="E351" s="35"/>
      <c r="F351" s="125">
        <f>F352</f>
        <v>0</v>
      </c>
      <c r="G351" s="125">
        <f>G352</f>
        <v>0</v>
      </c>
    </row>
    <row r="352" spans="1:7" s="105" customFormat="1" ht="26.25" hidden="1">
      <c r="A352" s="153"/>
      <c r="B352" s="34" t="s">
        <v>77</v>
      </c>
      <c r="C352" s="35" t="s">
        <v>317</v>
      </c>
      <c r="D352" s="35" t="s">
        <v>78</v>
      </c>
      <c r="E352" s="36"/>
      <c r="F352" s="125">
        <f>F353</f>
        <v>0</v>
      </c>
      <c r="G352" s="125">
        <f>G353</f>
        <v>0</v>
      </c>
    </row>
    <row r="353" spans="1:7" s="105" customFormat="1" ht="12.75" customHeight="1" hidden="1">
      <c r="A353" s="153"/>
      <c r="B353" s="34" t="s">
        <v>318</v>
      </c>
      <c r="C353" s="35" t="s">
        <v>317</v>
      </c>
      <c r="D353" s="35" t="s">
        <v>78</v>
      </c>
      <c r="E353" s="35" t="s">
        <v>319</v>
      </c>
      <c r="F353" s="125">
        <v>0</v>
      </c>
      <c r="G353" s="125">
        <v>0</v>
      </c>
    </row>
    <row r="354" spans="1:7" s="105" customFormat="1" ht="12.75" customHeight="1" hidden="1">
      <c r="A354" s="153"/>
      <c r="B354" s="34" t="s">
        <v>127</v>
      </c>
      <c r="C354" s="35" t="s">
        <v>317</v>
      </c>
      <c r="D354" s="35" t="s">
        <v>128</v>
      </c>
      <c r="E354" s="35"/>
      <c r="F354" s="125">
        <f>F355</f>
        <v>0</v>
      </c>
      <c r="G354" s="125">
        <f>G355</f>
        <v>0</v>
      </c>
    </row>
    <row r="355" spans="1:7" s="105" customFormat="1" ht="12.75" customHeight="1" hidden="1">
      <c r="A355" s="153"/>
      <c r="B355" s="34" t="s">
        <v>129</v>
      </c>
      <c r="C355" s="35" t="s">
        <v>317</v>
      </c>
      <c r="D355" s="35" t="s">
        <v>130</v>
      </c>
      <c r="E355" s="36"/>
      <c r="F355" s="125">
        <f>F356</f>
        <v>0</v>
      </c>
      <c r="G355" s="125">
        <f>G356</f>
        <v>0</v>
      </c>
    </row>
    <row r="356" spans="1:7" s="105" customFormat="1" ht="12.75" customHeight="1" hidden="1">
      <c r="A356" s="153"/>
      <c r="B356" s="34" t="s">
        <v>318</v>
      </c>
      <c r="C356" s="35" t="s">
        <v>317</v>
      </c>
      <c r="D356" s="35" t="s">
        <v>130</v>
      </c>
      <c r="E356" s="35" t="s">
        <v>319</v>
      </c>
      <c r="F356" s="125">
        <v>0</v>
      </c>
      <c r="G356" s="125">
        <v>0</v>
      </c>
    </row>
    <row r="357" spans="1:7" s="105" customFormat="1" ht="40.5">
      <c r="A357" s="114">
        <v>9</v>
      </c>
      <c r="B357" s="158" t="s">
        <v>320</v>
      </c>
      <c r="C357" s="149" t="s">
        <v>321</v>
      </c>
      <c r="D357" s="144"/>
      <c r="E357" s="144"/>
      <c r="F357" s="118">
        <f>F358</f>
        <v>48099.026999999995</v>
      </c>
      <c r="G357" s="118">
        <f>G358</f>
        <v>61858.759</v>
      </c>
    </row>
    <row r="358" spans="1:7" s="105" customFormat="1" ht="12.75" customHeight="1">
      <c r="A358" s="156"/>
      <c r="B358" s="34" t="s">
        <v>272</v>
      </c>
      <c r="C358" s="41" t="s">
        <v>322</v>
      </c>
      <c r="D358" s="36"/>
      <c r="E358" s="36"/>
      <c r="F358" s="124">
        <f>F359</f>
        <v>48099.026999999995</v>
      </c>
      <c r="G358" s="124">
        <f>G359</f>
        <v>61858.759</v>
      </c>
    </row>
    <row r="359" spans="1:7" s="105" customFormat="1" ht="14.25" customHeight="1">
      <c r="A359" s="156"/>
      <c r="B359" s="34" t="s">
        <v>272</v>
      </c>
      <c r="C359" s="41" t="s">
        <v>323</v>
      </c>
      <c r="D359" s="36"/>
      <c r="E359" s="36"/>
      <c r="F359" s="124">
        <f>F360+F372+F376+F380+F384+F388+F392+F396+F400+F404+F408+F412+F418+F422+F426+F433+F437+F444+F448+F454+F458+F462+F466+F470+F474+F478+F485+F490+F494</f>
        <v>48099.026999999995</v>
      </c>
      <c r="G359" s="124">
        <f>G360+G372+G376+G380+G384+G388+G392+G396+G400+G404+G408+G412+G418+G422+G426+G433+G437+G444+G448+G454+G458+G462+G466+G470+G474+G478+G485+G490+G494</f>
        <v>61858.759</v>
      </c>
    </row>
    <row r="360" spans="1:7" s="105" customFormat="1" ht="26.25">
      <c r="A360" s="119"/>
      <c r="B360" s="134" t="s">
        <v>120</v>
      </c>
      <c r="C360" s="151" t="s">
        <v>324</v>
      </c>
      <c r="D360" s="131"/>
      <c r="E360" s="131"/>
      <c r="F360" s="123">
        <f>F361+F364+F367+F369</f>
        <v>12156.327</v>
      </c>
      <c r="G360" s="123">
        <f>G361+G364+G367+G369</f>
        <v>12543.759</v>
      </c>
    </row>
    <row r="361" spans="1:7" s="105" customFormat="1" ht="51.75">
      <c r="A361" s="300"/>
      <c r="B361" s="34" t="s">
        <v>122</v>
      </c>
      <c r="C361" s="301" t="s">
        <v>324</v>
      </c>
      <c r="D361" s="251">
        <v>100</v>
      </c>
      <c r="E361" s="251"/>
      <c r="F361" s="165">
        <f>F362</f>
        <v>9685.827</v>
      </c>
      <c r="G361" s="165">
        <f>G362</f>
        <v>10073.259</v>
      </c>
    </row>
    <row r="362" spans="1:7" s="105" customFormat="1" ht="15">
      <c r="A362" s="300"/>
      <c r="B362" s="34" t="s">
        <v>124</v>
      </c>
      <c r="C362" s="301" t="s">
        <v>324</v>
      </c>
      <c r="D362" s="251">
        <v>110</v>
      </c>
      <c r="E362" s="251"/>
      <c r="F362" s="165">
        <f>F363</f>
        <v>9685.827</v>
      </c>
      <c r="G362" s="165">
        <f>G363</f>
        <v>10073.259</v>
      </c>
    </row>
    <row r="363" spans="1:7" s="105" customFormat="1" ht="15">
      <c r="A363" s="300"/>
      <c r="B363" s="249" t="s">
        <v>125</v>
      </c>
      <c r="C363" s="301" t="s">
        <v>324</v>
      </c>
      <c r="D363" s="251">
        <v>110</v>
      </c>
      <c r="E363" s="35" t="s">
        <v>126</v>
      </c>
      <c r="F363" s="165">
        <v>9685.827</v>
      </c>
      <c r="G363" s="165">
        <v>10073.259</v>
      </c>
    </row>
    <row r="364" spans="1:7" s="105" customFormat="1" ht="26.25">
      <c r="A364" s="156"/>
      <c r="B364" s="34" t="s">
        <v>76</v>
      </c>
      <c r="C364" s="41" t="s">
        <v>324</v>
      </c>
      <c r="D364" s="36">
        <v>200</v>
      </c>
      <c r="E364" s="36"/>
      <c r="F364" s="124">
        <f>F365</f>
        <v>2460.5</v>
      </c>
      <c r="G364" s="124">
        <f>G365</f>
        <v>2460.5</v>
      </c>
    </row>
    <row r="365" spans="1:7" s="105" customFormat="1" ht="26.25">
      <c r="A365" s="156"/>
      <c r="B365" s="34" t="s">
        <v>77</v>
      </c>
      <c r="C365" s="41" t="s">
        <v>324</v>
      </c>
      <c r="D365" s="36">
        <v>240</v>
      </c>
      <c r="E365" s="36"/>
      <c r="F365" s="124">
        <f>F366</f>
        <v>2460.5</v>
      </c>
      <c r="G365" s="124">
        <f>G366</f>
        <v>2460.5</v>
      </c>
    </row>
    <row r="366" spans="1:7" s="105" customFormat="1" ht="12.75" customHeight="1">
      <c r="A366" s="156"/>
      <c r="B366" s="34" t="s">
        <v>125</v>
      </c>
      <c r="C366" s="41" t="s">
        <v>324</v>
      </c>
      <c r="D366" s="36">
        <v>240</v>
      </c>
      <c r="E366" s="35" t="s">
        <v>126</v>
      </c>
      <c r="F366" s="124">
        <v>2460.5</v>
      </c>
      <c r="G366" s="124">
        <v>2460.5</v>
      </c>
    </row>
    <row r="367" spans="1:7" s="105" customFormat="1" ht="12.75" customHeight="1" hidden="1">
      <c r="A367" s="156"/>
      <c r="B367" s="34" t="s">
        <v>312</v>
      </c>
      <c r="C367" s="41" t="s">
        <v>324</v>
      </c>
      <c r="D367" s="36">
        <v>830</v>
      </c>
      <c r="E367" s="36"/>
      <c r="F367" s="124">
        <f>F368</f>
        <v>0</v>
      </c>
      <c r="G367" s="124">
        <f>G368</f>
        <v>0</v>
      </c>
    </row>
    <row r="368" spans="1:7" s="105" customFormat="1" ht="12.75" customHeight="1" hidden="1">
      <c r="A368" s="156"/>
      <c r="B368" s="34" t="s">
        <v>125</v>
      </c>
      <c r="C368" s="41" t="s">
        <v>324</v>
      </c>
      <c r="D368" s="36">
        <v>830</v>
      </c>
      <c r="E368" s="35" t="s">
        <v>126</v>
      </c>
      <c r="F368" s="124">
        <v>0</v>
      </c>
      <c r="G368" s="124">
        <v>0</v>
      </c>
    </row>
    <row r="369" spans="1:7" s="105" customFormat="1" ht="12.75" customHeight="1">
      <c r="A369" s="156"/>
      <c r="B369" s="34" t="s">
        <v>127</v>
      </c>
      <c r="C369" s="41" t="s">
        <v>324</v>
      </c>
      <c r="D369" s="36">
        <v>800</v>
      </c>
      <c r="E369" s="35"/>
      <c r="F369" s="124">
        <f>F370</f>
        <v>10</v>
      </c>
      <c r="G369" s="124">
        <f>G370</f>
        <v>10</v>
      </c>
    </row>
    <row r="370" spans="1:7" s="105" customFormat="1" ht="12.75" customHeight="1">
      <c r="A370" s="156"/>
      <c r="B370" s="34" t="s">
        <v>129</v>
      </c>
      <c r="C370" s="41" t="s">
        <v>324</v>
      </c>
      <c r="D370" s="36">
        <v>850</v>
      </c>
      <c r="E370" s="35"/>
      <c r="F370" s="124">
        <f>F371</f>
        <v>10</v>
      </c>
      <c r="G370" s="124">
        <f>G371</f>
        <v>10</v>
      </c>
    </row>
    <row r="371" spans="1:7" s="105" customFormat="1" ht="12.75" customHeight="1">
      <c r="A371" s="156"/>
      <c r="B371" s="34" t="s">
        <v>125</v>
      </c>
      <c r="C371" s="41" t="s">
        <v>324</v>
      </c>
      <c r="D371" s="36">
        <v>850</v>
      </c>
      <c r="E371" s="35" t="s">
        <v>126</v>
      </c>
      <c r="F371" s="124">
        <v>10</v>
      </c>
      <c r="G371" s="124">
        <v>10</v>
      </c>
    </row>
    <row r="372" spans="1:7" s="105" customFormat="1" ht="26.25">
      <c r="A372" s="119"/>
      <c r="B372" s="134" t="s">
        <v>326</v>
      </c>
      <c r="C372" s="131" t="s">
        <v>327</v>
      </c>
      <c r="D372" s="131"/>
      <c r="E372" s="131"/>
      <c r="F372" s="138">
        <f>F374</f>
        <v>401</v>
      </c>
      <c r="G372" s="138">
        <f>G374</f>
        <v>417</v>
      </c>
    </row>
    <row r="373" spans="1:7" s="105" customFormat="1" ht="15">
      <c r="A373" s="156"/>
      <c r="B373" s="34" t="s">
        <v>328</v>
      </c>
      <c r="C373" s="36" t="s">
        <v>327</v>
      </c>
      <c r="D373" s="36">
        <v>300</v>
      </c>
      <c r="E373" s="36"/>
      <c r="F373" s="125">
        <f>F374</f>
        <v>401</v>
      </c>
      <c r="G373" s="125">
        <f>G374</f>
        <v>417</v>
      </c>
    </row>
    <row r="374" spans="1:7" s="105" customFormat="1" ht="26.25" customHeight="1">
      <c r="A374" s="156"/>
      <c r="B374" s="34" t="s">
        <v>329</v>
      </c>
      <c r="C374" s="36" t="s">
        <v>327</v>
      </c>
      <c r="D374" s="35" t="s">
        <v>330</v>
      </c>
      <c r="E374" s="36"/>
      <c r="F374" s="125">
        <f>F375</f>
        <v>401</v>
      </c>
      <c r="G374" s="125">
        <f>G375</f>
        <v>417</v>
      </c>
    </row>
    <row r="375" spans="1:7" s="105" customFormat="1" ht="12.75" customHeight="1">
      <c r="A375" s="156"/>
      <c r="B375" s="34" t="s">
        <v>331</v>
      </c>
      <c r="C375" s="36" t="s">
        <v>327</v>
      </c>
      <c r="D375" s="35" t="s">
        <v>330</v>
      </c>
      <c r="E375" s="36">
        <v>1001</v>
      </c>
      <c r="F375" s="125">
        <v>401</v>
      </c>
      <c r="G375" s="125">
        <v>417</v>
      </c>
    </row>
    <row r="376" spans="1:7" s="105" customFormat="1" ht="24" customHeight="1">
      <c r="A376" s="130"/>
      <c r="B376" s="130" t="s">
        <v>197</v>
      </c>
      <c r="C376" s="131" t="s">
        <v>633</v>
      </c>
      <c r="D376" s="131"/>
      <c r="E376" s="121"/>
      <c r="F376" s="138">
        <f aca="true" t="shared" si="46" ref="F376:G378">F377</f>
        <v>495</v>
      </c>
      <c r="G376" s="138">
        <f t="shared" si="46"/>
        <v>0</v>
      </c>
    </row>
    <row r="377" spans="1:7" s="105" customFormat="1" ht="24" customHeight="1">
      <c r="A377" s="39"/>
      <c r="B377" s="39" t="s">
        <v>90</v>
      </c>
      <c r="C377" s="36" t="s">
        <v>633</v>
      </c>
      <c r="D377" s="36">
        <v>400</v>
      </c>
      <c r="E377" s="35"/>
      <c r="F377" s="125">
        <f t="shared" si="46"/>
        <v>495</v>
      </c>
      <c r="G377" s="125">
        <f t="shared" si="46"/>
        <v>0</v>
      </c>
    </row>
    <row r="378" spans="1:7" s="105" customFormat="1" ht="12.75" customHeight="1">
      <c r="A378" s="39"/>
      <c r="B378" s="63" t="s">
        <v>91</v>
      </c>
      <c r="C378" s="36" t="s">
        <v>633</v>
      </c>
      <c r="D378" s="36">
        <v>410</v>
      </c>
      <c r="E378" s="36"/>
      <c r="F378" s="125">
        <f t="shared" si="46"/>
        <v>495</v>
      </c>
      <c r="G378" s="125">
        <f t="shared" si="46"/>
        <v>0</v>
      </c>
    </row>
    <row r="379" spans="1:7" s="105" customFormat="1" ht="12.75" customHeight="1">
      <c r="A379" s="39"/>
      <c r="B379" s="65" t="s">
        <v>199</v>
      </c>
      <c r="C379" s="36" t="s">
        <v>633</v>
      </c>
      <c r="D379" s="36">
        <v>410</v>
      </c>
      <c r="E379" s="35" t="s">
        <v>200</v>
      </c>
      <c r="F379" s="125">
        <v>495</v>
      </c>
      <c r="G379" s="125">
        <v>0</v>
      </c>
    </row>
    <row r="380" spans="1:7" s="105" customFormat="1" ht="26.25" customHeight="1">
      <c r="A380" s="119"/>
      <c r="B380" s="134" t="s">
        <v>332</v>
      </c>
      <c r="C380" s="121" t="s">
        <v>333</v>
      </c>
      <c r="D380" s="131"/>
      <c r="E380" s="131"/>
      <c r="F380" s="138">
        <f>F382</f>
        <v>100</v>
      </c>
      <c r="G380" s="138">
        <f>G382</f>
        <v>100</v>
      </c>
    </row>
    <row r="381" spans="1:7" s="105" customFormat="1" ht="15" customHeight="1">
      <c r="A381" s="156"/>
      <c r="B381" s="34" t="s">
        <v>127</v>
      </c>
      <c r="C381" s="35" t="s">
        <v>333</v>
      </c>
      <c r="D381" s="36">
        <v>800</v>
      </c>
      <c r="E381" s="36"/>
      <c r="F381" s="125">
        <f>F382</f>
        <v>100</v>
      </c>
      <c r="G381" s="125">
        <f>G382</f>
        <v>100</v>
      </c>
    </row>
    <row r="382" spans="1:7" s="105" customFormat="1" ht="12.75" customHeight="1">
      <c r="A382" s="156"/>
      <c r="B382" s="34" t="s">
        <v>334</v>
      </c>
      <c r="C382" s="35" t="s">
        <v>333</v>
      </c>
      <c r="D382" s="35" t="s">
        <v>335</v>
      </c>
      <c r="E382" s="36"/>
      <c r="F382" s="125">
        <f>F383</f>
        <v>100</v>
      </c>
      <c r="G382" s="125">
        <f>G383</f>
        <v>100</v>
      </c>
    </row>
    <row r="383" spans="1:7" s="105" customFormat="1" ht="12.75" customHeight="1">
      <c r="A383" s="156"/>
      <c r="B383" s="34" t="s">
        <v>336</v>
      </c>
      <c r="C383" s="35" t="s">
        <v>333</v>
      </c>
      <c r="D383" s="35" t="s">
        <v>335</v>
      </c>
      <c r="E383" s="35" t="s">
        <v>337</v>
      </c>
      <c r="F383" s="125">
        <v>100</v>
      </c>
      <c r="G383" s="125">
        <v>100</v>
      </c>
    </row>
    <row r="384" spans="1:7" s="105" customFormat="1" ht="24" customHeight="1">
      <c r="A384" s="242"/>
      <c r="B384" s="199" t="s">
        <v>175</v>
      </c>
      <c r="C384" s="200" t="s">
        <v>625</v>
      </c>
      <c r="D384" s="244"/>
      <c r="E384" s="244"/>
      <c r="F384" s="201">
        <f aca="true" t="shared" si="47" ref="F384:G386">F385</f>
        <v>2200</v>
      </c>
      <c r="G384" s="201">
        <f t="shared" si="47"/>
        <v>2550</v>
      </c>
    </row>
    <row r="385" spans="1:7" s="105" customFormat="1" ht="24" customHeight="1">
      <c r="A385" s="39"/>
      <c r="B385" s="59" t="s">
        <v>76</v>
      </c>
      <c r="C385" s="35" t="s">
        <v>625</v>
      </c>
      <c r="D385" s="36">
        <v>200</v>
      </c>
      <c r="E385" s="36"/>
      <c r="F385" s="125">
        <f t="shared" si="47"/>
        <v>2200</v>
      </c>
      <c r="G385" s="125">
        <f t="shared" si="47"/>
        <v>2550</v>
      </c>
    </row>
    <row r="386" spans="1:7" s="105" customFormat="1" ht="24" customHeight="1">
      <c r="A386" s="145"/>
      <c r="B386" s="34" t="s">
        <v>77</v>
      </c>
      <c r="C386" s="35" t="s">
        <v>625</v>
      </c>
      <c r="D386" s="35" t="s">
        <v>78</v>
      </c>
      <c r="E386" s="142"/>
      <c r="F386" s="125">
        <f t="shared" si="47"/>
        <v>2200</v>
      </c>
      <c r="G386" s="125">
        <f t="shared" si="47"/>
        <v>2550</v>
      </c>
    </row>
    <row r="387" spans="1:7" s="105" customFormat="1" ht="13.5" customHeight="1">
      <c r="A387" s="39"/>
      <c r="B387" s="34" t="s">
        <v>177</v>
      </c>
      <c r="C387" s="35" t="s">
        <v>625</v>
      </c>
      <c r="D387" s="35" t="s">
        <v>78</v>
      </c>
      <c r="E387" s="35" t="s">
        <v>178</v>
      </c>
      <c r="F387" s="125">
        <v>2200</v>
      </c>
      <c r="G387" s="125">
        <v>2550</v>
      </c>
    </row>
    <row r="388" spans="1:7" s="105" customFormat="1" ht="24" customHeight="1">
      <c r="A388" s="199"/>
      <c r="B388" s="199" t="s">
        <v>179</v>
      </c>
      <c r="C388" s="200" t="s">
        <v>626</v>
      </c>
      <c r="D388" s="200"/>
      <c r="E388" s="200"/>
      <c r="F388" s="201">
        <f aca="true" t="shared" si="48" ref="F388:G390">F389</f>
        <v>4600</v>
      </c>
      <c r="G388" s="201">
        <f t="shared" si="48"/>
        <v>4700</v>
      </c>
    </row>
    <row r="389" spans="1:7" s="105" customFormat="1" ht="24" customHeight="1">
      <c r="A389" s="34"/>
      <c r="B389" s="59" t="s">
        <v>76</v>
      </c>
      <c r="C389" s="35" t="s">
        <v>626</v>
      </c>
      <c r="D389" s="35" t="s">
        <v>104</v>
      </c>
      <c r="E389" s="35"/>
      <c r="F389" s="125">
        <f t="shared" si="48"/>
        <v>4600</v>
      </c>
      <c r="G389" s="125">
        <f t="shared" si="48"/>
        <v>4700</v>
      </c>
    </row>
    <row r="390" spans="1:7" s="105" customFormat="1" ht="24" customHeight="1">
      <c r="A390" s="39"/>
      <c r="B390" s="34" t="s">
        <v>77</v>
      </c>
      <c r="C390" s="35" t="s">
        <v>626</v>
      </c>
      <c r="D390" s="35" t="s">
        <v>78</v>
      </c>
      <c r="E390" s="35"/>
      <c r="F390" s="125">
        <f t="shared" si="48"/>
        <v>4600</v>
      </c>
      <c r="G390" s="125">
        <f t="shared" si="48"/>
        <v>4700</v>
      </c>
    </row>
    <row r="391" spans="1:7" s="105" customFormat="1" ht="13.5" customHeight="1">
      <c r="A391" s="39"/>
      <c r="B391" s="34" t="s">
        <v>177</v>
      </c>
      <c r="C391" s="35" t="s">
        <v>626</v>
      </c>
      <c r="D391" s="35" t="s">
        <v>78</v>
      </c>
      <c r="E391" s="35" t="s">
        <v>178</v>
      </c>
      <c r="F391" s="125">
        <v>4600</v>
      </c>
      <c r="G391" s="125">
        <v>4700</v>
      </c>
    </row>
    <row r="392" spans="1:7" s="105" customFormat="1" ht="24" customHeight="1">
      <c r="A392" s="242"/>
      <c r="B392" s="199" t="s">
        <v>181</v>
      </c>
      <c r="C392" s="200" t="s">
        <v>627</v>
      </c>
      <c r="D392" s="244"/>
      <c r="E392" s="244"/>
      <c r="F392" s="201">
        <f aca="true" t="shared" si="49" ref="F392:G394">F393</f>
        <v>2800</v>
      </c>
      <c r="G392" s="201">
        <f t="shared" si="49"/>
        <v>500</v>
      </c>
    </row>
    <row r="393" spans="1:7" s="105" customFormat="1" ht="24" customHeight="1">
      <c r="A393" s="39"/>
      <c r="B393" s="59" t="s">
        <v>76</v>
      </c>
      <c r="C393" s="35" t="s">
        <v>627</v>
      </c>
      <c r="D393" s="36">
        <v>200</v>
      </c>
      <c r="E393" s="36"/>
      <c r="F393" s="125">
        <f t="shared" si="49"/>
        <v>2800</v>
      </c>
      <c r="G393" s="125">
        <f t="shared" si="49"/>
        <v>500</v>
      </c>
    </row>
    <row r="394" spans="1:7" s="105" customFormat="1" ht="24" customHeight="1">
      <c r="A394" s="39"/>
      <c r="B394" s="34" t="s">
        <v>77</v>
      </c>
      <c r="C394" s="35" t="s">
        <v>627</v>
      </c>
      <c r="D394" s="35" t="s">
        <v>78</v>
      </c>
      <c r="E394" s="142"/>
      <c r="F394" s="125">
        <f t="shared" si="49"/>
        <v>2800</v>
      </c>
      <c r="G394" s="125">
        <f t="shared" si="49"/>
        <v>500</v>
      </c>
    </row>
    <row r="395" spans="1:7" s="105" customFormat="1" ht="13.5" customHeight="1">
      <c r="A395" s="39"/>
      <c r="B395" s="34" t="s">
        <v>177</v>
      </c>
      <c r="C395" s="35" t="s">
        <v>627</v>
      </c>
      <c r="D395" s="35" t="s">
        <v>78</v>
      </c>
      <c r="E395" s="35" t="s">
        <v>178</v>
      </c>
      <c r="F395" s="125">
        <f>5000-2200</f>
        <v>2800</v>
      </c>
      <c r="G395" s="125">
        <f>5000-4500</f>
        <v>500</v>
      </c>
    </row>
    <row r="396" spans="1:7" s="105" customFormat="1" ht="24" customHeight="1">
      <c r="A396" s="154"/>
      <c r="B396" s="134" t="s">
        <v>237</v>
      </c>
      <c r="C396" s="151" t="s">
        <v>621</v>
      </c>
      <c r="D396" s="121"/>
      <c r="E396" s="121"/>
      <c r="F396" s="138">
        <f aca="true" t="shared" si="50" ref="F396:G398">F397</f>
        <v>455</v>
      </c>
      <c r="G396" s="138">
        <f t="shared" si="50"/>
        <v>555</v>
      </c>
    </row>
    <row r="397" spans="1:7" s="105" customFormat="1" ht="24" customHeight="1">
      <c r="A397" s="153"/>
      <c r="B397" s="34" t="s">
        <v>76</v>
      </c>
      <c r="C397" s="41" t="s">
        <v>621</v>
      </c>
      <c r="D397" s="35" t="s">
        <v>104</v>
      </c>
      <c r="E397" s="35"/>
      <c r="F397" s="125">
        <f t="shared" si="50"/>
        <v>455</v>
      </c>
      <c r="G397" s="125">
        <f t="shared" si="50"/>
        <v>555</v>
      </c>
    </row>
    <row r="398" spans="1:7" s="105" customFormat="1" ht="24" customHeight="1">
      <c r="A398" s="153"/>
      <c r="B398" s="34" t="s">
        <v>77</v>
      </c>
      <c r="C398" s="41" t="s">
        <v>621</v>
      </c>
      <c r="D398" s="35" t="s">
        <v>78</v>
      </c>
      <c r="E398" s="35"/>
      <c r="F398" s="125">
        <f t="shared" si="50"/>
        <v>455</v>
      </c>
      <c r="G398" s="125">
        <f t="shared" si="50"/>
        <v>555</v>
      </c>
    </row>
    <row r="399" spans="1:7" s="105" customFormat="1" ht="12.75" customHeight="1">
      <c r="A399" s="153"/>
      <c r="B399" s="34" t="s">
        <v>239</v>
      </c>
      <c r="C399" s="41" t="s">
        <v>621</v>
      </c>
      <c r="D399" s="35" t="s">
        <v>78</v>
      </c>
      <c r="E399" s="35" t="s">
        <v>240</v>
      </c>
      <c r="F399" s="125">
        <v>455</v>
      </c>
      <c r="G399" s="125">
        <v>555</v>
      </c>
    </row>
    <row r="400" spans="1:7" s="105" customFormat="1" ht="12.75" customHeight="1">
      <c r="A400" s="130"/>
      <c r="B400" s="134" t="s">
        <v>226</v>
      </c>
      <c r="C400" s="121" t="s">
        <v>628</v>
      </c>
      <c r="D400" s="121"/>
      <c r="E400" s="121"/>
      <c r="F400" s="138">
        <f aca="true" t="shared" si="51" ref="F400:G402">F401</f>
        <v>800</v>
      </c>
      <c r="G400" s="138">
        <f t="shared" si="51"/>
        <v>100</v>
      </c>
    </row>
    <row r="401" spans="1:7" s="105" customFormat="1" ht="24" customHeight="1">
      <c r="A401" s="39"/>
      <c r="B401" s="59" t="s">
        <v>76</v>
      </c>
      <c r="C401" s="35" t="s">
        <v>628</v>
      </c>
      <c r="D401" s="35" t="s">
        <v>104</v>
      </c>
      <c r="E401" s="35"/>
      <c r="F401" s="125">
        <f t="shared" si="51"/>
        <v>800</v>
      </c>
      <c r="G401" s="125">
        <f t="shared" si="51"/>
        <v>100</v>
      </c>
    </row>
    <row r="402" spans="1:7" s="105" customFormat="1" ht="24" customHeight="1">
      <c r="A402" s="39"/>
      <c r="B402" s="34" t="s">
        <v>77</v>
      </c>
      <c r="C402" s="35" t="s">
        <v>628</v>
      </c>
      <c r="D402" s="35" t="s">
        <v>78</v>
      </c>
      <c r="E402" s="35"/>
      <c r="F402" s="125">
        <f t="shared" si="51"/>
        <v>800</v>
      </c>
      <c r="G402" s="125">
        <f t="shared" si="51"/>
        <v>100</v>
      </c>
    </row>
    <row r="403" spans="1:7" s="105" customFormat="1" ht="12.75" customHeight="1">
      <c r="A403" s="39"/>
      <c r="B403" s="34" t="s">
        <v>228</v>
      </c>
      <c r="C403" s="35" t="s">
        <v>628</v>
      </c>
      <c r="D403" s="35" t="s">
        <v>78</v>
      </c>
      <c r="E403" s="35" t="s">
        <v>229</v>
      </c>
      <c r="F403" s="125">
        <v>800</v>
      </c>
      <c r="G403" s="125">
        <v>100</v>
      </c>
    </row>
    <row r="404" spans="1:7" s="105" customFormat="1" ht="13.5" customHeight="1">
      <c r="A404" s="119"/>
      <c r="B404" s="134" t="s">
        <v>338</v>
      </c>
      <c r="C404" s="151" t="s">
        <v>339</v>
      </c>
      <c r="D404" s="121"/>
      <c r="E404" s="121"/>
      <c r="F404" s="138">
        <f aca="true" t="shared" si="52" ref="F404:G406">F405</f>
        <v>200</v>
      </c>
      <c r="G404" s="138">
        <f t="shared" si="52"/>
        <v>200</v>
      </c>
    </row>
    <row r="405" spans="1:7" s="105" customFormat="1" ht="27" customHeight="1">
      <c r="A405" s="156"/>
      <c r="B405" s="34" t="s">
        <v>76</v>
      </c>
      <c r="C405" s="41" t="s">
        <v>457</v>
      </c>
      <c r="D405" s="35" t="s">
        <v>104</v>
      </c>
      <c r="E405" s="35"/>
      <c r="F405" s="125">
        <f t="shared" si="52"/>
        <v>200</v>
      </c>
      <c r="G405" s="125">
        <f t="shared" si="52"/>
        <v>200</v>
      </c>
    </row>
    <row r="406" spans="1:7" s="105" customFormat="1" ht="24.75" customHeight="1">
      <c r="A406" s="156"/>
      <c r="B406" s="34" t="s">
        <v>77</v>
      </c>
      <c r="C406" s="41" t="s">
        <v>339</v>
      </c>
      <c r="D406" s="35" t="s">
        <v>78</v>
      </c>
      <c r="E406" s="35"/>
      <c r="F406" s="125">
        <f t="shared" si="52"/>
        <v>200</v>
      </c>
      <c r="G406" s="125">
        <f t="shared" si="52"/>
        <v>200</v>
      </c>
    </row>
    <row r="407" spans="1:7" s="105" customFormat="1" ht="13.5" customHeight="1">
      <c r="A407" s="156"/>
      <c r="B407" s="34" t="s">
        <v>228</v>
      </c>
      <c r="C407" s="41" t="s">
        <v>339</v>
      </c>
      <c r="D407" s="35" t="s">
        <v>78</v>
      </c>
      <c r="E407" s="35" t="s">
        <v>229</v>
      </c>
      <c r="F407" s="125">
        <v>200</v>
      </c>
      <c r="G407" s="125">
        <v>200</v>
      </c>
    </row>
    <row r="408" spans="1:7" s="105" customFormat="1" ht="24" customHeight="1">
      <c r="A408" s="130"/>
      <c r="B408" s="134" t="s">
        <v>230</v>
      </c>
      <c r="C408" s="121" t="s">
        <v>629</v>
      </c>
      <c r="D408" s="121"/>
      <c r="E408" s="121"/>
      <c r="F408" s="138">
        <f aca="true" t="shared" si="53" ref="F408:G410">F409</f>
        <v>200</v>
      </c>
      <c r="G408" s="138">
        <f t="shared" si="53"/>
        <v>0</v>
      </c>
    </row>
    <row r="409" spans="1:7" s="105" customFormat="1" ht="24" customHeight="1">
      <c r="A409" s="39"/>
      <c r="B409" s="59" t="s">
        <v>76</v>
      </c>
      <c r="C409" s="35" t="s">
        <v>629</v>
      </c>
      <c r="D409" s="35" t="s">
        <v>104</v>
      </c>
      <c r="E409" s="35"/>
      <c r="F409" s="125">
        <f t="shared" si="53"/>
        <v>200</v>
      </c>
      <c r="G409" s="125">
        <f t="shared" si="53"/>
        <v>0</v>
      </c>
    </row>
    <row r="410" spans="1:7" s="105" customFormat="1" ht="24" customHeight="1">
      <c r="A410" s="39"/>
      <c r="B410" s="34" t="s">
        <v>77</v>
      </c>
      <c r="C410" s="35" t="s">
        <v>629</v>
      </c>
      <c r="D410" s="35" t="s">
        <v>78</v>
      </c>
      <c r="E410" s="35"/>
      <c r="F410" s="125">
        <f t="shared" si="53"/>
        <v>200</v>
      </c>
      <c r="G410" s="125">
        <f t="shared" si="53"/>
        <v>0</v>
      </c>
    </row>
    <row r="411" spans="1:7" s="105" customFormat="1" ht="13.5" customHeight="1">
      <c r="A411" s="39"/>
      <c r="B411" s="34" t="s">
        <v>228</v>
      </c>
      <c r="C411" s="35" t="s">
        <v>629</v>
      </c>
      <c r="D411" s="35" t="s">
        <v>78</v>
      </c>
      <c r="E411" s="35" t="s">
        <v>229</v>
      </c>
      <c r="F411" s="125">
        <v>200</v>
      </c>
      <c r="G411" s="125">
        <v>0</v>
      </c>
    </row>
    <row r="412" spans="1:7" s="105" customFormat="1" ht="39">
      <c r="A412" s="119"/>
      <c r="B412" s="134" t="s">
        <v>341</v>
      </c>
      <c r="C412" s="131" t="s">
        <v>340</v>
      </c>
      <c r="D412" s="121"/>
      <c r="E412" s="121"/>
      <c r="F412" s="138">
        <f>F413+F416</f>
        <v>990</v>
      </c>
      <c r="G412" s="138">
        <f>G413+G416</f>
        <v>1090</v>
      </c>
    </row>
    <row r="413" spans="1:7" s="105" customFormat="1" ht="26.25">
      <c r="A413" s="156"/>
      <c r="B413" s="34" t="s">
        <v>76</v>
      </c>
      <c r="C413" s="36" t="s">
        <v>340</v>
      </c>
      <c r="D413" s="35" t="s">
        <v>104</v>
      </c>
      <c r="E413" s="35"/>
      <c r="F413" s="125">
        <f>F414</f>
        <v>990</v>
      </c>
      <c r="G413" s="125">
        <f>G414</f>
        <v>1090</v>
      </c>
    </row>
    <row r="414" spans="1:7" s="105" customFormat="1" ht="26.25">
      <c r="A414" s="156"/>
      <c r="B414" s="34" t="s">
        <v>77</v>
      </c>
      <c r="C414" s="36" t="s">
        <v>340</v>
      </c>
      <c r="D414" s="35" t="s">
        <v>78</v>
      </c>
      <c r="E414" s="35"/>
      <c r="F414" s="125">
        <f>F415</f>
        <v>990</v>
      </c>
      <c r="G414" s="125">
        <f>G415</f>
        <v>1090</v>
      </c>
    </row>
    <row r="415" spans="1:7" s="105" customFormat="1" ht="12.75" customHeight="1">
      <c r="A415" s="156"/>
      <c r="B415" s="65" t="s">
        <v>199</v>
      </c>
      <c r="C415" s="36" t="s">
        <v>340</v>
      </c>
      <c r="D415" s="35" t="s">
        <v>78</v>
      </c>
      <c r="E415" s="35" t="s">
        <v>200</v>
      </c>
      <c r="F415" s="125">
        <v>990</v>
      </c>
      <c r="G415" s="125">
        <v>1090</v>
      </c>
    </row>
    <row r="416" spans="1:7" s="105" customFormat="1" ht="12.75" customHeight="1" hidden="1">
      <c r="A416" s="156"/>
      <c r="B416" s="65" t="s">
        <v>312</v>
      </c>
      <c r="C416" s="36" t="s">
        <v>340</v>
      </c>
      <c r="D416" s="35" t="s">
        <v>313</v>
      </c>
      <c r="E416" s="35"/>
      <c r="F416" s="125">
        <f>F417</f>
        <v>0</v>
      </c>
      <c r="G416" s="125">
        <f>G417</f>
        <v>0</v>
      </c>
    </row>
    <row r="417" spans="1:7" s="105" customFormat="1" ht="12.75" customHeight="1" hidden="1">
      <c r="A417" s="156"/>
      <c r="B417" s="65" t="s">
        <v>199</v>
      </c>
      <c r="C417" s="36" t="s">
        <v>340</v>
      </c>
      <c r="D417" s="35" t="s">
        <v>313</v>
      </c>
      <c r="E417" s="35" t="s">
        <v>200</v>
      </c>
      <c r="F417" s="125">
        <v>0</v>
      </c>
      <c r="G417" s="125">
        <v>0</v>
      </c>
    </row>
    <row r="418" spans="1:7" s="105" customFormat="1" ht="27" customHeight="1">
      <c r="A418" s="119"/>
      <c r="B418" s="134" t="s">
        <v>140</v>
      </c>
      <c r="C418" s="151" t="s">
        <v>622</v>
      </c>
      <c r="D418" s="121"/>
      <c r="E418" s="121"/>
      <c r="F418" s="138">
        <f aca="true" t="shared" si="54" ref="F418:G420">F419</f>
        <v>225</v>
      </c>
      <c r="G418" s="138">
        <f t="shared" si="54"/>
        <v>300</v>
      </c>
    </row>
    <row r="419" spans="1:7" s="105" customFormat="1" ht="24" customHeight="1">
      <c r="A419" s="156"/>
      <c r="B419" s="34" t="s">
        <v>76</v>
      </c>
      <c r="C419" s="41" t="s">
        <v>622</v>
      </c>
      <c r="D419" s="35" t="s">
        <v>104</v>
      </c>
      <c r="E419" s="35"/>
      <c r="F419" s="125">
        <f t="shared" si="54"/>
        <v>225</v>
      </c>
      <c r="G419" s="125">
        <f t="shared" si="54"/>
        <v>300</v>
      </c>
    </row>
    <row r="420" spans="1:7" s="105" customFormat="1" ht="24" customHeight="1">
      <c r="A420" s="156"/>
      <c r="B420" s="34" t="s">
        <v>77</v>
      </c>
      <c r="C420" s="41" t="s">
        <v>622</v>
      </c>
      <c r="D420" s="35" t="s">
        <v>78</v>
      </c>
      <c r="E420" s="35"/>
      <c r="F420" s="125">
        <f t="shared" si="54"/>
        <v>225</v>
      </c>
      <c r="G420" s="125">
        <f t="shared" si="54"/>
        <v>300</v>
      </c>
    </row>
    <row r="421" spans="1:7" s="105" customFormat="1" ht="24" customHeight="1">
      <c r="A421" s="156"/>
      <c r="B421" s="34" t="s">
        <v>142</v>
      </c>
      <c r="C421" s="41" t="s">
        <v>622</v>
      </c>
      <c r="D421" s="35" t="s">
        <v>78</v>
      </c>
      <c r="E421" s="35" t="s">
        <v>143</v>
      </c>
      <c r="F421" s="125">
        <v>225</v>
      </c>
      <c r="G421" s="125">
        <v>300</v>
      </c>
    </row>
    <row r="422" spans="1:7" s="105" customFormat="1" ht="12.75" customHeight="1">
      <c r="A422" s="119"/>
      <c r="B422" s="134" t="s">
        <v>146</v>
      </c>
      <c r="C422" s="151" t="s">
        <v>623</v>
      </c>
      <c r="D422" s="121"/>
      <c r="E422" s="121"/>
      <c r="F422" s="138">
        <f aca="true" t="shared" si="55" ref="F422:G424">F423</f>
        <v>1200</v>
      </c>
      <c r="G422" s="138">
        <f t="shared" si="55"/>
        <v>1550</v>
      </c>
    </row>
    <row r="423" spans="1:7" s="105" customFormat="1" ht="24" customHeight="1">
      <c r="A423" s="156"/>
      <c r="B423" s="34" t="s">
        <v>76</v>
      </c>
      <c r="C423" s="41" t="s">
        <v>623</v>
      </c>
      <c r="D423" s="35" t="s">
        <v>104</v>
      </c>
      <c r="E423" s="35"/>
      <c r="F423" s="125">
        <f t="shared" si="55"/>
        <v>1200</v>
      </c>
      <c r="G423" s="125">
        <f t="shared" si="55"/>
        <v>1550</v>
      </c>
    </row>
    <row r="424" spans="1:7" s="105" customFormat="1" ht="24" customHeight="1">
      <c r="A424" s="156"/>
      <c r="B424" s="34" t="s">
        <v>77</v>
      </c>
      <c r="C424" s="41" t="s">
        <v>623</v>
      </c>
      <c r="D424" s="35" t="s">
        <v>78</v>
      </c>
      <c r="E424" s="35"/>
      <c r="F424" s="125">
        <f t="shared" si="55"/>
        <v>1200</v>
      </c>
      <c r="G424" s="125">
        <f t="shared" si="55"/>
        <v>1550</v>
      </c>
    </row>
    <row r="425" spans="1:7" s="105" customFormat="1" ht="24" customHeight="1">
      <c r="A425" s="156"/>
      <c r="B425" s="34" t="s">
        <v>142</v>
      </c>
      <c r="C425" s="41" t="s">
        <v>623</v>
      </c>
      <c r="D425" s="35" t="s">
        <v>78</v>
      </c>
      <c r="E425" s="35" t="s">
        <v>143</v>
      </c>
      <c r="F425" s="125">
        <v>1200</v>
      </c>
      <c r="G425" s="125">
        <v>1550</v>
      </c>
    </row>
    <row r="426" spans="1:7" s="105" customFormat="1" ht="12.75" customHeight="1" hidden="1">
      <c r="A426" s="119"/>
      <c r="B426" s="134" t="s">
        <v>342</v>
      </c>
      <c r="C426" s="121" t="s">
        <v>359</v>
      </c>
      <c r="D426" s="121"/>
      <c r="E426" s="121"/>
      <c r="F426" s="138">
        <f>F427+F430</f>
        <v>0</v>
      </c>
      <c r="G426" s="138">
        <f>G427+G430</f>
        <v>0</v>
      </c>
    </row>
    <row r="427" spans="1:7" s="105" customFormat="1" ht="12.75" customHeight="1" hidden="1">
      <c r="A427" s="156"/>
      <c r="B427" s="34" t="s">
        <v>76</v>
      </c>
      <c r="C427" s="35" t="s">
        <v>359</v>
      </c>
      <c r="D427" s="35" t="s">
        <v>104</v>
      </c>
      <c r="E427" s="35"/>
      <c r="F427" s="125">
        <f>F428</f>
        <v>0</v>
      </c>
      <c r="G427" s="125">
        <f>G428</f>
        <v>0</v>
      </c>
    </row>
    <row r="428" spans="1:7" s="105" customFormat="1" ht="26.25" hidden="1">
      <c r="A428" s="156"/>
      <c r="B428" s="34" t="s">
        <v>77</v>
      </c>
      <c r="C428" s="35" t="s">
        <v>359</v>
      </c>
      <c r="D428" s="35" t="s">
        <v>78</v>
      </c>
      <c r="E428" s="35"/>
      <c r="F428" s="125">
        <f>F429</f>
        <v>0</v>
      </c>
      <c r="G428" s="125">
        <f>G429</f>
        <v>0</v>
      </c>
    </row>
    <row r="429" spans="1:7" s="105" customFormat="1" ht="12.75" customHeight="1" hidden="1">
      <c r="A429" s="156"/>
      <c r="B429" s="65" t="s">
        <v>170</v>
      </c>
      <c r="C429" s="35" t="s">
        <v>359</v>
      </c>
      <c r="D429" s="35" t="s">
        <v>78</v>
      </c>
      <c r="E429" s="35" t="s">
        <v>343</v>
      </c>
      <c r="F429" s="125">
        <v>0</v>
      </c>
      <c r="G429" s="125">
        <v>0</v>
      </c>
    </row>
    <row r="430" spans="1:7" s="105" customFormat="1" ht="12.75" customHeight="1" hidden="1">
      <c r="A430" s="156"/>
      <c r="B430" s="65" t="s">
        <v>328</v>
      </c>
      <c r="C430" s="35" t="s">
        <v>359</v>
      </c>
      <c r="D430" s="35" t="s">
        <v>344</v>
      </c>
      <c r="E430" s="35"/>
      <c r="F430" s="125">
        <f>F431</f>
        <v>0</v>
      </c>
      <c r="G430" s="125">
        <f>G431</f>
        <v>0</v>
      </c>
    </row>
    <row r="431" spans="1:7" s="105" customFormat="1" ht="12.75" customHeight="1" hidden="1">
      <c r="A431" s="156"/>
      <c r="B431" s="34" t="s">
        <v>345</v>
      </c>
      <c r="C431" s="35" t="s">
        <v>359</v>
      </c>
      <c r="D431" s="35" t="s">
        <v>346</v>
      </c>
      <c r="E431" s="35"/>
      <c r="F431" s="125">
        <f>F432</f>
        <v>0</v>
      </c>
      <c r="G431" s="125">
        <f>G432</f>
        <v>0</v>
      </c>
    </row>
    <row r="432" spans="1:7" s="105" customFormat="1" ht="12.75" customHeight="1" hidden="1">
      <c r="A432" s="156"/>
      <c r="B432" s="65" t="s">
        <v>170</v>
      </c>
      <c r="C432" s="35" t="s">
        <v>359</v>
      </c>
      <c r="D432" s="35" t="s">
        <v>346</v>
      </c>
      <c r="E432" s="35" t="s">
        <v>343</v>
      </c>
      <c r="F432" s="125">
        <v>0</v>
      </c>
      <c r="G432" s="125">
        <v>0</v>
      </c>
    </row>
    <row r="433" spans="1:7" s="105" customFormat="1" ht="24" customHeight="1">
      <c r="A433" s="242"/>
      <c r="B433" s="199" t="s">
        <v>512</v>
      </c>
      <c r="C433" s="244" t="s">
        <v>634</v>
      </c>
      <c r="D433" s="200"/>
      <c r="E433" s="200"/>
      <c r="F433" s="201">
        <f aca="true" t="shared" si="56" ref="F433:G435">F434</f>
        <v>500</v>
      </c>
      <c r="G433" s="201">
        <f t="shared" si="56"/>
        <v>900</v>
      </c>
    </row>
    <row r="434" spans="1:7" s="105" customFormat="1" ht="24" customHeight="1">
      <c r="A434" s="39"/>
      <c r="B434" s="59" t="s">
        <v>76</v>
      </c>
      <c r="C434" s="36" t="s">
        <v>634</v>
      </c>
      <c r="D434" s="35" t="s">
        <v>104</v>
      </c>
      <c r="E434" s="35"/>
      <c r="F434" s="125">
        <f t="shared" si="56"/>
        <v>500</v>
      </c>
      <c r="G434" s="125">
        <f t="shared" si="56"/>
        <v>900</v>
      </c>
    </row>
    <row r="435" spans="1:7" s="105" customFormat="1" ht="24" customHeight="1">
      <c r="A435" s="39"/>
      <c r="B435" s="34" t="s">
        <v>77</v>
      </c>
      <c r="C435" s="36" t="s">
        <v>634</v>
      </c>
      <c r="D435" s="35" t="s">
        <v>78</v>
      </c>
      <c r="E435" s="35"/>
      <c r="F435" s="125">
        <f t="shared" si="56"/>
        <v>500</v>
      </c>
      <c r="G435" s="125">
        <f t="shared" si="56"/>
        <v>900</v>
      </c>
    </row>
    <row r="436" spans="1:7" s="105" customFormat="1" ht="12.75" customHeight="1">
      <c r="A436" s="39"/>
      <c r="B436" s="65" t="s">
        <v>199</v>
      </c>
      <c r="C436" s="36" t="s">
        <v>634</v>
      </c>
      <c r="D436" s="35" t="s">
        <v>78</v>
      </c>
      <c r="E436" s="35" t="s">
        <v>200</v>
      </c>
      <c r="F436" s="125">
        <f>1000-500</f>
        <v>500</v>
      </c>
      <c r="G436" s="125">
        <f>1400-500</f>
        <v>900</v>
      </c>
    </row>
    <row r="437" spans="1:7" s="105" customFormat="1" ht="26.25">
      <c r="A437" s="119"/>
      <c r="B437" s="130" t="s">
        <v>217</v>
      </c>
      <c r="C437" s="151" t="s">
        <v>347</v>
      </c>
      <c r="D437" s="131"/>
      <c r="E437" s="121"/>
      <c r="F437" s="138">
        <f>F438+F442</f>
        <v>13650</v>
      </c>
      <c r="G437" s="138">
        <f>G438+G442</f>
        <v>11700</v>
      </c>
    </row>
    <row r="438" spans="1:7" s="105" customFormat="1" ht="26.25">
      <c r="A438" s="156"/>
      <c r="B438" s="39" t="s">
        <v>76</v>
      </c>
      <c r="C438" s="41" t="s">
        <v>347</v>
      </c>
      <c r="D438" s="36">
        <v>200</v>
      </c>
      <c r="E438" s="35"/>
      <c r="F438" s="125">
        <f>F439</f>
        <v>13650</v>
      </c>
      <c r="G438" s="125">
        <f>G439</f>
        <v>11700</v>
      </c>
    </row>
    <row r="439" spans="1:7" s="105" customFormat="1" ht="26.25">
      <c r="A439" s="156"/>
      <c r="B439" s="34" t="s">
        <v>77</v>
      </c>
      <c r="C439" s="41" t="s">
        <v>347</v>
      </c>
      <c r="D439" s="36">
        <v>240</v>
      </c>
      <c r="E439" s="35"/>
      <c r="F439" s="125">
        <f>F440</f>
        <v>13650</v>
      </c>
      <c r="G439" s="125">
        <f>G440</f>
        <v>11700</v>
      </c>
    </row>
    <row r="440" spans="1:7" s="105" customFormat="1" ht="12.75" customHeight="1">
      <c r="A440" s="156"/>
      <c r="B440" s="34" t="s">
        <v>190</v>
      </c>
      <c r="C440" s="41" t="s">
        <v>347</v>
      </c>
      <c r="D440" s="35" t="s">
        <v>78</v>
      </c>
      <c r="E440" s="35" t="s">
        <v>191</v>
      </c>
      <c r="F440" s="125">
        <f>450+13200</f>
        <v>13650</v>
      </c>
      <c r="G440" s="125">
        <f>14700-3000</f>
        <v>11700</v>
      </c>
    </row>
    <row r="441" spans="1:7" s="105" customFormat="1" ht="12.75" customHeight="1" hidden="1">
      <c r="A441" s="156"/>
      <c r="B441" s="34" t="s">
        <v>127</v>
      </c>
      <c r="C441" s="41" t="s">
        <v>347</v>
      </c>
      <c r="D441" s="35" t="s">
        <v>128</v>
      </c>
      <c r="E441" s="35"/>
      <c r="F441" s="125">
        <f>F442</f>
        <v>0</v>
      </c>
      <c r="G441" s="125">
        <f>G442</f>
        <v>0</v>
      </c>
    </row>
    <row r="442" spans="1:7" s="105" customFormat="1" ht="12.75" customHeight="1" hidden="1">
      <c r="A442" s="156"/>
      <c r="B442" s="34" t="s">
        <v>312</v>
      </c>
      <c r="C442" s="41" t="s">
        <v>347</v>
      </c>
      <c r="D442" s="35" t="s">
        <v>313</v>
      </c>
      <c r="E442" s="35"/>
      <c r="F442" s="125">
        <f>F443</f>
        <v>0</v>
      </c>
      <c r="G442" s="125">
        <f>G443</f>
        <v>0</v>
      </c>
    </row>
    <row r="443" spans="1:7" s="105" customFormat="1" ht="12.75" customHeight="1" hidden="1">
      <c r="A443" s="156"/>
      <c r="B443" s="34" t="s">
        <v>190</v>
      </c>
      <c r="C443" s="41" t="s">
        <v>347</v>
      </c>
      <c r="D443" s="35" t="s">
        <v>313</v>
      </c>
      <c r="E443" s="35" t="s">
        <v>191</v>
      </c>
      <c r="F443" s="125">
        <v>0</v>
      </c>
      <c r="G443" s="125">
        <v>0</v>
      </c>
    </row>
    <row r="444" spans="1:7" s="105" customFormat="1" ht="12.75" customHeight="1">
      <c r="A444" s="130"/>
      <c r="B444" s="130" t="s">
        <v>203</v>
      </c>
      <c r="C444" s="131" t="s">
        <v>635</v>
      </c>
      <c r="D444" s="121"/>
      <c r="E444" s="121"/>
      <c r="F444" s="138">
        <f aca="true" t="shared" si="57" ref="F444:G446">F445</f>
        <v>3700</v>
      </c>
      <c r="G444" s="138">
        <f t="shared" si="57"/>
        <v>4500</v>
      </c>
    </row>
    <row r="445" spans="1:7" s="105" customFormat="1" ht="24" customHeight="1">
      <c r="A445" s="39"/>
      <c r="B445" s="59" t="s">
        <v>76</v>
      </c>
      <c r="C445" s="36" t="s">
        <v>635</v>
      </c>
      <c r="D445" s="35" t="s">
        <v>104</v>
      </c>
      <c r="E445" s="35"/>
      <c r="F445" s="125">
        <f t="shared" si="57"/>
        <v>3700</v>
      </c>
      <c r="G445" s="125">
        <f t="shared" si="57"/>
        <v>4500</v>
      </c>
    </row>
    <row r="446" spans="1:7" s="105" customFormat="1" ht="24" customHeight="1">
      <c r="A446" s="39"/>
      <c r="B446" s="34" t="s">
        <v>77</v>
      </c>
      <c r="C446" s="36" t="s">
        <v>635</v>
      </c>
      <c r="D446" s="35" t="s">
        <v>78</v>
      </c>
      <c r="E446" s="35"/>
      <c r="F446" s="125">
        <f t="shared" si="57"/>
        <v>3700</v>
      </c>
      <c r="G446" s="125">
        <f t="shared" si="57"/>
        <v>4500</v>
      </c>
    </row>
    <row r="447" spans="1:7" s="105" customFormat="1" ht="12.75" customHeight="1">
      <c r="A447" s="39"/>
      <c r="B447" s="65" t="s">
        <v>199</v>
      </c>
      <c r="C447" s="36" t="s">
        <v>635</v>
      </c>
      <c r="D447" s="35" t="s">
        <v>78</v>
      </c>
      <c r="E447" s="35" t="s">
        <v>200</v>
      </c>
      <c r="F447" s="125">
        <v>3700</v>
      </c>
      <c r="G447" s="125">
        <v>4500</v>
      </c>
    </row>
    <row r="448" spans="1:7" s="105" customFormat="1" ht="12.75" customHeight="1">
      <c r="A448" s="154"/>
      <c r="B448" s="134" t="s">
        <v>348</v>
      </c>
      <c r="C448" s="151" t="s">
        <v>349</v>
      </c>
      <c r="D448" s="121"/>
      <c r="E448" s="121"/>
      <c r="F448" s="138">
        <f>F449+F452</f>
        <v>853</v>
      </c>
      <c r="G448" s="138">
        <f>G449+G452</f>
        <v>4053</v>
      </c>
    </row>
    <row r="449" spans="1:7" s="105" customFormat="1" ht="12.75" customHeight="1">
      <c r="A449" s="153"/>
      <c r="B449" s="34" t="s">
        <v>76</v>
      </c>
      <c r="C449" s="41" t="s">
        <v>349</v>
      </c>
      <c r="D449" s="35" t="s">
        <v>104</v>
      </c>
      <c r="E449" s="35"/>
      <c r="F449" s="125">
        <f>F450</f>
        <v>853</v>
      </c>
      <c r="G449" s="125">
        <f>G450</f>
        <v>4053</v>
      </c>
    </row>
    <row r="450" spans="1:7" s="105" customFormat="1" ht="26.25">
      <c r="A450" s="153"/>
      <c r="B450" s="34" t="s">
        <v>77</v>
      </c>
      <c r="C450" s="41" t="s">
        <v>349</v>
      </c>
      <c r="D450" s="35" t="s">
        <v>78</v>
      </c>
      <c r="E450" s="35"/>
      <c r="F450" s="125">
        <f>F451</f>
        <v>853</v>
      </c>
      <c r="G450" s="125">
        <f>G451</f>
        <v>4053</v>
      </c>
    </row>
    <row r="451" spans="1:7" s="105" customFormat="1" ht="12.75" customHeight="1">
      <c r="A451" s="153"/>
      <c r="B451" s="34" t="s">
        <v>190</v>
      </c>
      <c r="C451" s="41" t="s">
        <v>349</v>
      </c>
      <c r="D451" s="35" t="s">
        <v>78</v>
      </c>
      <c r="E451" s="35" t="s">
        <v>191</v>
      </c>
      <c r="F451" s="125">
        <f>10853-7000-2000-500-500</f>
        <v>853</v>
      </c>
      <c r="G451" s="125">
        <f>12053-5000-500-2500</f>
        <v>4053</v>
      </c>
    </row>
    <row r="452" spans="1:7" s="105" customFormat="1" ht="12.75" customHeight="1" hidden="1">
      <c r="A452" s="153"/>
      <c r="B452" s="34" t="s">
        <v>312</v>
      </c>
      <c r="C452" s="41" t="s">
        <v>349</v>
      </c>
      <c r="D452" s="35" t="s">
        <v>313</v>
      </c>
      <c r="E452" s="35"/>
      <c r="F452" s="125">
        <f>F453</f>
        <v>0</v>
      </c>
      <c r="G452" s="125">
        <f>G453</f>
        <v>0</v>
      </c>
    </row>
    <row r="453" spans="1:7" s="105" customFormat="1" ht="12" customHeight="1" hidden="1">
      <c r="A453" s="153"/>
      <c r="B453" s="34" t="s">
        <v>190</v>
      </c>
      <c r="C453" s="41" t="s">
        <v>349</v>
      </c>
      <c r="D453" s="35" t="s">
        <v>313</v>
      </c>
      <c r="E453" s="35" t="s">
        <v>191</v>
      </c>
      <c r="F453" s="125">
        <v>0</v>
      </c>
      <c r="G453" s="125">
        <v>0</v>
      </c>
    </row>
    <row r="454" spans="1:7" s="105" customFormat="1" ht="13.5" customHeight="1">
      <c r="A454" s="297"/>
      <c r="B454" s="199" t="s">
        <v>257</v>
      </c>
      <c r="C454" s="298" t="s">
        <v>636</v>
      </c>
      <c r="D454" s="299"/>
      <c r="E454" s="299"/>
      <c r="F454" s="201">
        <f aca="true" t="shared" si="58" ref="F454:G456">F455</f>
        <v>0</v>
      </c>
      <c r="G454" s="201">
        <f t="shared" si="58"/>
        <v>13500</v>
      </c>
    </row>
    <row r="455" spans="1:7" s="105" customFormat="1" ht="24" customHeight="1">
      <c r="A455" s="139"/>
      <c r="B455" s="59" t="s">
        <v>76</v>
      </c>
      <c r="C455" s="40" t="s">
        <v>636</v>
      </c>
      <c r="D455" s="140">
        <v>200</v>
      </c>
      <c r="E455" s="140"/>
      <c r="F455" s="125">
        <f t="shared" si="58"/>
        <v>0</v>
      </c>
      <c r="G455" s="125">
        <f t="shared" si="58"/>
        <v>13500</v>
      </c>
    </row>
    <row r="456" spans="1:7" s="105" customFormat="1" ht="24" customHeight="1">
      <c r="A456" s="141"/>
      <c r="B456" s="34" t="s">
        <v>77</v>
      </c>
      <c r="C456" s="40" t="s">
        <v>636</v>
      </c>
      <c r="D456" s="35" t="s">
        <v>78</v>
      </c>
      <c r="E456" s="142"/>
      <c r="F456" s="125">
        <f t="shared" si="58"/>
        <v>0</v>
      </c>
      <c r="G456" s="125">
        <f t="shared" si="58"/>
        <v>13500</v>
      </c>
    </row>
    <row r="457" spans="1:7" s="105" customFormat="1" ht="13.5" customHeight="1">
      <c r="A457" s="39"/>
      <c r="B457" s="34" t="s">
        <v>199</v>
      </c>
      <c r="C457" s="40" t="s">
        <v>636</v>
      </c>
      <c r="D457" s="35" t="s">
        <v>78</v>
      </c>
      <c r="E457" s="35" t="s">
        <v>200</v>
      </c>
      <c r="F457" s="125">
        <v>0</v>
      </c>
      <c r="G457" s="125">
        <v>13500</v>
      </c>
    </row>
    <row r="458" spans="1:7" s="105" customFormat="1" ht="24" customHeight="1">
      <c r="A458" s="119"/>
      <c r="B458" s="134" t="s">
        <v>159</v>
      </c>
      <c r="C458" s="151" t="s">
        <v>624</v>
      </c>
      <c r="D458" s="121"/>
      <c r="E458" s="121"/>
      <c r="F458" s="138">
        <f aca="true" t="shared" si="59" ref="F458:G460">F459</f>
        <v>75</v>
      </c>
      <c r="G458" s="138">
        <f t="shared" si="59"/>
        <v>100</v>
      </c>
    </row>
    <row r="459" spans="1:7" s="105" customFormat="1" ht="24" customHeight="1">
      <c r="A459" s="156"/>
      <c r="B459" s="34" t="s">
        <v>76</v>
      </c>
      <c r="C459" s="41" t="s">
        <v>624</v>
      </c>
      <c r="D459" s="35" t="s">
        <v>104</v>
      </c>
      <c r="E459" s="35"/>
      <c r="F459" s="125">
        <f t="shared" si="59"/>
        <v>75</v>
      </c>
      <c r="G459" s="125">
        <f t="shared" si="59"/>
        <v>100</v>
      </c>
    </row>
    <row r="460" spans="1:7" s="105" customFormat="1" ht="24" customHeight="1">
      <c r="A460" s="156"/>
      <c r="B460" s="34" t="s">
        <v>77</v>
      </c>
      <c r="C460" s="41" t="s">
        <v>624</v>
      </c>
      <c r="D460" s="35" t="s">
        <v>78</v>
      </c>
      <c r="E460" s="35"/>
      <c r="F460" s="125">
        <f t="shared" si="59"/>
        <v>75</v>
      </c>
      <c r="G460" s="125">
        <f t="shared" si="59"/>
        <v>100</v>
      </c>
    </row>
    <row r="461" spans="1:7" s="105" customFormat="1" ht="24" customHeight="1">
      <c r="A461" s="156"/>
      <c r="B461" s="34" t="s">
        <v>159</v>
      </c>
      <c r="C461" s="41" t="s">
        <v>624</v>
      </c>
      <c r="D461" s="35" t="s">
        <v>78</v>
      </c>
      <c r="E461" s="35" t="s">
        <v>160</v>
      </c>
      <c r="F461" s="125">
        <v>75</v>
      </c>
      <c r="G461" s="125">
        <v>100</v>
      </c>
    </row>
    <row r="462" spans="1:7" s="105" customFormat="1" ht="39" hidden="1">
      <c r="A462" s="154"/>
      <c r="B462" s="134" t="s">
        <v>350</v>
      </c>
      <c r="C462" s="151" t="s">
        <v>351</v>
      </c>
      <c r="D462" s="121"/>
      <c r="E462" s="121"/>
      <c r="F462" s="138">
        <f aca="true" t="shared" si="60" ref="F462:G464">F463</f>
        <v>0</v>
      </c>
      <c r="G462" s="138">
        <f t="shared" si="60"/>
        <v>0</v>
      </c>
    </row>
    <row r="463" spans="1:7" s="105" customFormat="1" ht="26.25" hidden="1">
      <c r="A463" s="153"/>
      <c r="B463" s="34" t="s">
        <v>76</v>
      </c>
      <c r="C463" s="41" t="s">
        <v>351</v>
      </c>
      <c r="D463" s="35" t="s">
        <v>104</v>
      </c>
      <c r="E463" s="35"/>
      <c r="F463" s="125">
        <f t="shared" si="60"/>
        <v>0</v>
      </c>
      <c r="G463" s="125">
        <f t="shared" si="60"/>
        <v>0</v>
      </c>
    </row>
    <row r="464" spans="1:7" s="105" customFormat="1" ht="26.25" hidden="1">
      <c r="A464" s="153"/>
      <c r="B464" s="34" t="s">
        <v>77</v>
      </c>
      <c r="C464" s="41" t="s">
        <v>351</v>
      </c>
      <c r="D464" s="35" t="s">
        <v>78</v>
      </c>
      <c r="E464" s="35"/>
      <c r="F464" s="125">
        <f t="shared" si="60"/>
        <v>0</v>
      </c>
      <c r="G464" s="125">
        <f t="shared" si="60"/>
        <v>0</v>
      </c>
    </row>
    <row r="465" spans="1:7" s="105" customFormat="1" ht="12.75" customHeight="1" hidden="1">
      <c r="A465" s="153"/>
      <c r="B465" s="34" t="s">
        <v>352</v>
      </c>
      <c r="C465" s="41" t="s">
        <v>351</v>
      </c>
      <c r="D465" s="35" t="s">
        <v>78</v>
      </c>
      <c r="E465" s="35" t="s">
        <v>353</v>
      </c>
      <c r="F465" s="125">
        <v>0</v>
      </c>
      <c r="G465" s="125">
        <v>0</v>
      </c>
    </row>
    <row r="466" spans="1:7" s="105" customFormat="1" ht="13.5" customHeight="1">
      <c r="A466" s="130"/>
      <c r="B466" s="130" t="s">
        <v>245</v>
      </c>
      <c r="C466" s="121" t="s">
        <v>630</v>
      </c>
      <c r="D466" s="121"/>
      <c r="E466" s="121"/>
      <c r="F466" s="138">
        <f aca="true" t="shared" si="61" ref="F466:G468">F467</f>
        <v>750</v>
      </c>
      <c r="G466" s="138">
        <f t="shared" si="61"/>
        <v>800</v>
      </c>
    </row>
    <row r="467" spans="1:7" s="105" customFormat="1" ht="24" customHeight="1">
      <c r="A467" s="39"/>
      <c r="B467" s="59" t="s">
        <v>76</v>
      </c>
      <c r="C467" s="35" t="s">
        <v>630</v>
      </c>
      <c r="D467" s="35" t="s">
        <v>104</v>
      </c>
      <c r="E467" s="35"/>
      <c r="F467" s="125">
        <f t="shared" si="61"/>
        <v>750</v>
      </c>
      <c r="G467" s="125">
        <f t="shared" si="61"/>
        <v>800</v>
      </c>
    </row>
    <row r="468" spans="1:7" s="105" customFormat="1" ht="24" customHeight="1">
      <c r="A468" s="39"/>
      <c r="B468" s="34" t="s">
        <v>77</v>
      </c>
      <c r="C468" s="35" t="s">
        <v>630</v>
      </c>
      <c r="D468" s="35" t="s">
        <v>78</v>
      </c>
      <c r="E468" s="35"/>
      <c r="F468" s="125">
        <f t="shared" si="61"/>
        <v>750</v>
      </c>
      <c r="G468" s="125">
        <f t="shared" si="61"/>
        <v>800</v>
      </c>
    </row>
    <row r="469" spans="1:7" s="105" customFormat="1" ht="13.5" customHeight="1">
      <c r="A469" s="39"/>
      <c r="B469" s="34" t="s">
        <v>93</v>
      </c>
      <c r="C469" s="35" t="s">
        <v>630</v>
      </c>
      <c r="D469" s="35" t="s">
        <v>78</v>
      </c>
      <c r="E469" s="35" t="s">
        <v>94</v>
      </c>
      <c r="F469" s="125">
        <v>750</v>
      </c>
      <c r="G469" s="125">
        <v>800</v>
      </c>
    </row>
    <row r="470" spans="1:7" s="105" customFormat="1" ht="24" customHeight="1">
      <c r="A470" s="130"/>
      <c r="B470" s="134" t="s">
        <v>209</v>
      </c>
      <c r="C470" s="131" t="s">
        <v>637</v>
      </c>
      <c r="D470" s="121"/>
      <c r="E470" s="121"/>
      <c r="F470" s="138">
        <f>F472</f>
        <v>0</v>
      </c>
      <c r="G470" s="138">
        <f>G472</f>
        <v>150</v>
      </c>
    </row>
    <row r="471" spans="1:7" s="105" customFormat="1" ht="24" customHeight="1">
      <c r="A471" s="39"/>
      <c r="B471" s="59" t="s">
        <v>76</v>
      </c>
      <c r="C471" s="36" t="s">
        <v>637</v>
      </c>
      <c r="D471" s="35" t="s">
        <v>104</v>
      </c>
      <c r="E471" s="35"/>
      <c r="F471" s="125">
        <f aca="true" t="shared" si="62" ref="F471:G476">F472</f>
        <v>0</v>
      </c>
      <c r="G471" s="125">
        <f t="shared" si="62"/>
        <v>150</v>
      </c>
    </row>
    <row r="472" spans="1:7" s="105" customFormat="1" ht="24" customHeight="1">
      <c r="A472" s="39"/>
      <c r="B472" s="34" t="s">
        <v>77</v>
      </c>
      <c r="C472" s="36" t="s">
        <v>637</v>
      </c>
      <c r="D472" s="35" t="s">
        <v>78</v>
      </c>
      <c r="E472" s="35"/>
      <c r="F472" s="125">
        <f t="shared" si="62"/>
        <v>0</v>
      </c>
      <c r="G472" s="125">
        <f t="shared" si="62"/>
        <v>150</v>
      </c>
    </row>
    <row r="473" spans="1:7" s="105" customFormat="1" ht="13.5" customHeight="1">
      <c r="A473" s="39"/>
      <c r="B473" s="65" t="s">
        <v>199</v>
      </c>
      <c r="C473" s="36" t="s">
        <v>637</v>
      </c>
      <c r="D473" s="35" t="s">
        <v>78</v>
      </c>
      <c r="E473" s="35" t="s">
        <v>200</v>
      </c>
      <c r="F473" s="125">
        <v>0</v>
      </c>
      <c r="G473" s="125">
        <v>150</v>
      </c>
    </row>
    <row r="474" spans="1:7" s="105" customFormat="1" ht="24" customHeight="1">
      <c r="A474" s="130"/>
      <c r="B474" s="134" t="s">
        <v>211</v>
      </c>
      <c r="C474" s="131" t="s">
        <v>638</v>
      </c>
      <c r="D474" s="121"/>
      <c r="E474" s="121"/>
      <c r="F474" s="138">
        <f>F476</f>
        <v>500</v>
      </c>
      <c r="G474" s="138">
        <f>G476</f>
        <v>750</v>
      </c>
    </row>
    <row r="475" spans="1:7" s="105" customFormat="1" ht="24" customHeight="1">
      <c r="A475" s="39"/>
      <c r="B475" s="59" t="s">
        <v>76</v>
      </c>
      <c r="C475" s="36" t="s">
        <v>638</v>
      </c>
      <c r="D475" s="35" t="s">
        <v>104</v>
      </c>
      <c r="E475" s="35"/>
      <c r="F475" s="125">
        <f t="shared" si="62"/>
        <v>500</v>
      </c>
      <c r="G475" s="125">
        <f t="shared" si="62"/>
        <v>750</v>
      </c>
    </row>
    <row r="476" spans="1:7" s="105" customFormat="1" ht="24" customHeight="1">
      <c r="A476" s="39"/>
      <c r="B476" s="34" t="s">
        <v>77</v>
      </c>
      <c r="C476" s="36" t="s">
        <v>638</v>
      </c>
      <c r="D476" s="35" t="s">
        <v>78</v>
      </c>
      <c r="E476" s="35"/>
      <c r="F476" s="125">
        <f t="shared" si="62"/>
        <v>500</v>
      </c>
      <c r="G476" s="125">
        <f t="shared" si="62"/>
        <v>750</v>
      </c>
    </row>
    <row r="477" spans="1:7" s="105" customFormat="1" ht="13.5" customHeight="1">
      <c r="A477" s="39"/>
      <c r="B477" s="65" t="s">
        <v>199</v>
      </c>
      <c r="C477" s="36" t="s">
        <v>638</v>
      </c>
      <c r="D477" s="35" t="s">
        <v>78</v>
      </c>
      <c r="E477" s="35" t="s">
        <v>200</v>
      </c>
      <c r="F477" s="125">
        <f>1000-500</f>
        <v>500</v>
      </c>
      <c r="G477" s="125">
        <f>1250-500</f>
        <v>750</v>
      </c>
    </row>
    <row r="478" spans="1:7" s="105" customFormat="1" ht="27.75" customHeight="1">
      <c r="A478" s="154"/>
      <c r="B478" s="134" t="s">
        <v>354</v>
      </c>
      <c r="C478" s="121" t="s">
        <v>355</v>
      </c>
      <c r="D478" s="131"/>
      <c r="E478" s="131"/>
      <c r="F478" s="138">
        <f>F479+F482</f>
        <v>448.7</v>
      </c>
      <c r="G478" s="138">
        <f>G479+G482</f>
        <v>0</v>
      </c>
    </row>
    <row r="479" spans="1:7" s="105" customFormat="1" ht="53.25" customHeight="1">
      <c r="A479" s="153"/>
      <c r="B479" s="34" t="s">
        <v>122</v>
      </c>
      <c r="C479" s="35" t="s">
        <v>355</v>
      </c>
      <c r="D479" s="36">
        <v>100</v>
      </c>
      <c r="E479" s="36"/>
      <c r="F479" s="125">
        <f>F480</f>
        <v>448.7</v>
      </c>
      <c r="G479" s="125">
        <f>G480</f>
        <v>0</v>
      </c>
    </row>
    <row r="480" spans="1:7" s="105" customFormat="1" ht="27" customHeight="1">
      <c r="A480" s="153"/>
      <c r="B480" s="34" t="s">
        <v>276</v>
      </c>
      <c r="C480" s="35" t="s">
        <v>355</v>
      </c>
      <c r="D480" s="35" t="s">
        <v>277</v>
      </c>
      <c r="E480" s="36"/>
      <c r="F480" s="125">
        <f>F481</f>
        <v>448.7</v>
      </c>
      <c r="G480" s="125">
        <f>G481</f>
        <v>0</v>
      </c>
    </row>
    <row r="481" spans="1:7" s="105" customFormat="1" ht="15" customHeight="1">
      <c r="A481" s="153"/>
      <c r="B481" s="34" t="s">
        <v>356</v>
      </c>
      <c r="C481" s="35" t="s">
        <v>355</v>
      </c>
      <c r="D481" s="35" t="s">
        <v>277</v>
      </c>
      <c r="E481" s="35" t="s">
        <v>357</v>
      </c>
      <c r="F481" s="125">
        <v>448.7</v>
      </c>
      <c r="G481" s="125">
        <v>0</v>
      </c>
    </row>
    <row r="482" spans="1:7" s="105" customFormat="1" ht="26.25" customHeight="1" hidden="1">
      <c r="A482" s="153"/>
      <c r="B482" s="34" t="s">
        <v>76</v>
      </c>
      <c r="C482" s="35" t="s">
        <v>355</v>
      </c>
      <c r="D482" s="35" t="s">
        <v>104</v>
      </c>
      <c r="E482" s="35"/>
      <c r="F482" s="125">
        <f>F483</f>
        <v>0</v>
      </c>
      <c r="G482" s="125">
        <f>G483</f>
        <v>0</v>
      </c>
    </row>
    <row r="483" spans="1:7" s="105" customFormat="1" ht="27" customHeight="1" hidden="1">
      <c r="A483" s="153"/>
      <c r="B483" s="34" t="s">
        <v>77</v>
      </c>
      <c r="C483" s="35" t="s">
        <v>355</v>
      </c>
      <c r="D483" s="35" t="s">
        <v>78</v>
      </c>
      <c r="E483" s="36"/>
      <c r="F483" s="125">
        <f>F484</f>
        <v>0</v>
      </c>
      <c r="G483" s="125">
        <f>G484</f>
        <v>0</v>
      </c>
    </row>
    <row r="484" spans="1:7" s="105" customFormat="1" ht="15.75" customHeight="1" hidden="1">
      <c r="A484" s="153"/>
      <c r="B484" s="34" t="s">
        <v>356</v>
      </c>
      <c r="C484" s="35" t="s">
        <v>355</v>
      </c>
      <c r="D484" s="35" t="s">
        <v>78</v>
      </c>
      <c r="E484" s="35" t="s">
        <v>357</v>
      </c>
      <c r="F484" s="125">
        <v>0</v>
      </c>
      <c r="G484" s="125">
        <v>0</v>
      </c>
    </row>
    <row r="485" spans="1:7" s="105" customFormat="1" ht="27" customHeight="1" hidden="1">
      <c r="A485" s="198"/>
      <c r="B485" s="199" t="s">
        <v>449</v>
      </c>
      <c r="C485" s="200" t="s">
        <v>325</v>
      </c>
      <c r="D485" s="200"/>
      <c r="E485" s="200"/>
      <c r="F485" s="201">
        <f>F486</f>
        <v>0</v>
      </c>
      <c r="G485" s="201">
        <f>G486</f>
        <v>0</v>
      </c>
    </row>
    <row r="486" spans="1:7" s="105" customFormat="1" ht="27" customHeight="1" hidden="1">
      <c r="A486" s="153"/>
      <c r="B486" s="34" t="s">
        <v>76</v>
      </c>
      <c r="C486" s="41" t="s">
        <v>325</v>
      </c>
      <c r="D486" s="36">
        <v>200</v>
      </c>
      <c r="E486" s="35"/>
      <c r="F486" s="124">
        <f>F487</f>
        <v>0</v>
      </c>
      <c r="G486" s="124">
        <f>G487</f>
        <v>0</v>
      </c>
    </row>
    <row r="487" spans="1:7" s="105" customFormat="1" ht="27" customHeight="1" hidden="1">
      <c r="A487" s="153"/>
      <c r="B487" s="34" t="s">
        <v>77</v>
      </c>
      <c r="C487" s="41" t="s">
        <v>325</v>
      </c>
      <c r="D487" s="36">
        <v>240</v>
      </c>
      <c r="E487" s="35"/>
      <c r="F487" s="124">
        <f>F488+F489</f>
        <v>0</v>
      </c>
      <c r="G487" s="124">
        <f>G488+G489</f>
        <v>0</v>
      </c>
    </row>
    <row r="488" spans="1:7" s="105" customFormat="1" ht="15.75" customHeight="1" hidden="1">
      <c r="A488" s="153"/>
      <c r="B488" s="34" t="s">
        <v>190</v>
      </c>
      <c r="C488" s="41" t="s">
        <v>325</v>
      </c>
      <c r="D488" s="36">
        <v>240</v>
      </c>
      <c r="E488" s="35" t="s">
        <v>191</v>
      </c>
      <c r="F488" s="124">
        <v>0</v>
      </c>
      <c r="G488" s="124">
        <v>0</v>
      </c>
    </row>
    <row r="489" spans="1:7" s="105" customFormat="1" ht="15.75" customHeight="1" hidden="1">
      <c r="A489" s="153"/>
      <c r="B489" s="34" t="s">
        <v>125</v>
      </c>
      <c r="C489" s="41" t="s">
        <v>325</v>
      </c>
      <c r="D489" s="36">
        <v>240</v>
      </c>
      <c r="E489" s="35" t="s">
        <v>126</v>
      </c>
      <c r="F489" s="124">
        <v>0</v>
      </c>
      <c r="G489" s="124">
        <v>0</v>
      </c>
    </row>
    <row r="490" spans="1:7" s="105" customFormat="1" ht="24" customHeight="1">
      <c r="A490" s="130"/>
      <c r="B490" s="130" t="s">
        <v>102</v>
      </c>
      <c r="C490" s="121" t="s">
        <v>631</v>
      </c>
      <c r="D490" s="121"/>
      <c r="E490" s="121"/>
      <c r="F490" s="123">
        <f>F491</f>
        <v>800</v>
      </c>
      <c r="G490" s="123">
        <f>G491</f>
        <v>800</v>
      </c>
    </row>
    <row r="491" spans="1:7" s="105" customFormat="1" ht="24" customHeight="1">
      <c r="A491" s="39"/>
      <c r="B491" s="59" t="s">
        <v>76</v>
      </c>
      <c r="C491" s="35" t="s">
        <v>631</v>
      </c>
      <c r="D491" s="35" t="s">
        <v>104</v>
      </c>
      <c r="E491" s="35"/>
      <c r="F491" s="124">
        <f aca="true" t="shared" si="63" ref="F491:G496">F492</f>
        <v>800</v>
      </c>
      <c r="G491" s="124">
        <f t="shared" si="63"/>
        <v>800</v>
      </c>
    </row>
    <row r="492" spans="1:7" s="105" customFormat="1" ht="24" customHeight="1">
      <c r="A492" s="39"/>
      <c r="B492" s="34" t="s">
        <v>77</v>
      </c>
      <c r="C492" s="35" t="s">
        <v>631</v>
      </c>
      <c r="D492" s="35" t="s">
        <v>78</v>
      </c>
      <c r="E492" s="35"/>
      <c r="F492" s="124">
        <f t="shared" si="63"/>
        <v>800</v>
      </c>
      <c r="G492" s="124">
        <f t="shared" si="63"/>
        <v>800</v>
      </c>
    </row>
    <row r="493" spans="1:7" s="105" customFormat="1" ht="13.5" customHeight="1">
      <c r="A493" s="39"/>
      <c r="B493" s="34" t="s">
        <v>93</v>
      </c>
      <c r="C493" s="35" t="s">
        <v>631</v>
      </c>
      <c r="D493" s="35" t="s">
        <v>78</v>
      </c>
      <c r="E493" s="35" t="s">
        <v>94</v>
      </c>
      <c r="F493" s="124">
        <v>800</v>
      </c>
      <c r="G493" s="124">
        <v>800</v>
      </c>
    </row>
    <row r="494" spans="1:7" s="105" customFormat="1" ht="24" customHeight="1" hidden="1">
      <c r="A494" s="130"/>
      <c r="B494" s="130" t="s">
        <v>115</v>
      </c>
      <c r="C494" s="121" t="s">
        <v>632</v>
      </c>
      <c r="D494" s="131"/>
      <c r="E494" s="131"/>
      <c r="F494" s="138">
        <f t="shared" si="63"/>
        <v>0</v>
      </c>
      <c r="G494" s="138">
        <f t="shared" si="63"/>
        <v>0</v>
      </c>
    </row>
    <row r="495" spans="1:7" s="105" customFormat="1" ht="24" customHeight="1" hidden="1">
      <c r="A495" s="39"/>
      <c r="B495" s="59" t="s">
        <v>76</v>
      </c>
      <c r="C495" s="35" t="s">
        <v>632</v>
      </c>
      <c r="D495" s="36">
        <v>200</v>
      </c>
      <c r="E495" s="36"/>
      <c r="F495" s="125">
        <f t="shared" si="63"/>
        <v>0</v>
      </c>
      <c r="G495" s="125">
        <f t="shared" si="63"/>
        <v>0</v>
      </c>
    </row>
    <row r="496" spans="1:7" s="105" customFormat="1" ht="24" customHeight="1" hidden="1">
      <c r="A496" s="39"/>
      <c r="B496" s="34" t="s">
        <v>77</v>
      </c>
      <c r="C496" s="35" t="s">
        <v>632</v>
      </c>
      <c r="D496" s="35" t="s">
        <v>78</v>
      </c>
      <c r="E496" s="35"/>
      <c r="F496" s="124">
        <f t="shared" si="63"/>
        <v>0</v>
      </c>
      <c r="G496" s="124">
        <f t="shared" si="63"/>
        <v>0</v>
      </c>
    </row>
    <row r="497" spans="1:7" s="105" customFormat="1" ht="13.5" customHeight="1" hidden="1">
      <c r="A497" s="39"/>
      <c r="B497" s="34" t="s">
        <v>93</v>
      </c>
      <c r="C497" s="35" t="s">
        <v>632</v>
      </c>
      <c r="D497" s="35" t="s">
        <v>78</v>
      </c>
      <c r="E497" s="35" t="s">
        <v>94</v>
      </c>
      <c r="F497" s="125">
        <f>2000-2000</f>
        <v>0</v>
      </c>
      <c r="G497" s="125">
        <f>2000-2000</f>
        <v>0</v>
      </c>
    </row>
    <row r="498" spans="1:7" s="109" customFormat="1" ht="15.75">
      <c r="A498" s="394" t="s">
        <v>358</v>
      </c>
      <c r="B498" s="395"/>
      <c r="C498" s="395"/>
      <c r="D498" s="396"/>
      <c r="E498" s="159"/>
      <c r="F498" s="160">
        <f>F18+F284</f>
        <v>85285.32699999999</v>
      </c>
      <c r="G498" s="160">
        <f>G18+G284</f>
        <v>83988.872</v>
      </c>
    </row>
    <row r="499" spans="6:7" ht="12.75">
      <c r="F499" s="161"/>
      <c r="G499" s="161"/>
    </row>
    <row r="500" spans="6:7" ht="12.75">
      <c r="F500" s="161"/>
      <c r="G500" s="161"/>
    </row>
    <row r="501" spans="6:7" ht="12.75">
      <c r="F501" s="161"/>
      <c r="G501" s="161"/>
    </row>
    <row r="502" spans="6:7" ht="12.75">
      <c r="F502" s="161"/>
      <c r="G502" s="161"/>
    </row>
    <row r="503" spans="6:7" ht="12.75">
      <c r="F503" s="161"/>
      <c r="G503" s="161"/>
    </row>
    <row r="504" spans="6:7" ht="12.75">
      <c r="F504" s="161"/>
      <c r="G504" s="161"/>
    </row>
    <row r="505" spans="6:7" ht="12.75">
      <c r="F505" s="161"/>
      <c r="G505" s="161"/>
    </row>
    <row r="506" spans="6:7" ht="12.75">
      <c r="F506" s="161"/>
      <c r="G506" s="161"/>
    </row>
    <row r="507" spans="6:7" ht="12.75">
      <c r="F507" s="161"/>
      <c r="G507" s="161"/>
    </row>
    <row r="508" spans="6:7" ht="12.75">
      <c r="F508" s="161"/>
      <c r="G508" s="161"/>
    </row>
    <row r="509" spans="6:7" ht="12.75">
      <c r="F509" s="161"/>
      <c r="G509" s="161"/>
    </row>
    <row r="510" spans="6:7" ht="12.75">
      <c r="F510" s="161"/>
      <c r="G510" s="161"/>
    </row>
    <row r="511" spans="6:7" ht="12.75">
      <c r="F511" s="161"/>
      <c r="G511" s="161"/>
    </row>
    <row r="512" spans="6:7" ht="12.75">
      <c r="F512" s="161"/>
      <c r="G512" s="161"/>
    </row>
    <row r="513" spans="6:7" ht="12.75">
      <c r="F513" s="161"/>
      <c r="G513" s="161"/>
    </row>
    <row r="514" spans="6:7" ht="12.75">
      <c r="F514" s="161"/>
      <c r="G514" s="161"/>
    </row>
    <row r="515" spans="6:7" ht="12.75">
      <c r="F515" s="161"/>
      <c r="G515" s="161"/>
    </row>
    <row r="516" spans="6:7" ht="12.75">
      <c r="F516" s="161"/>
      <c r="G516" s="161"/>
    </row>
    <row r="517" spans="6:7" ht="12.75">
      <c r="F517" s="161"/>
      <c r="G517" s="161"/>
    </row>
    <row r="518" spans="6:7" ht="12.75">
      <c r="F518" s="161"/>
      <c r="G518" s="161"/>
    </row>
    <row r="519" spans="6:7" ht="12.75">
      <c r="F519" s="161"/>
      <c r="G519" s="161"/>
    </row>
    <row r="520" spans="6:7" ht="12.75">
      <c r="F520" s="161"/>
      <c r="G520" s="161"/>
    </row>
    <row r="521" spans="6:7" ht="12.75">
      <c r="F521" s="161"/>
      <c r="G521" s="161"/>
    </row>
    <row r="522" spans="6:7" ht="12.75">
      <c r="F522" s="161"/>
      <c r="G522" s="161"/>
    </row>
    <row r="523" spans="6:7" ht="12.75">
      <c r="F523" s="161"/>
      <c r="G523" s="161"/>
    </row>
    <row r="524" spans="6:7" ht="12.75">
      <c r="F524" s="161"/>
      <c r="G524" s="161"/>
    </row>
    <row r="525" spans="6:7" ht="12.75">
      <c r="F525" s="161"/>
      <c r="G525" s="161"/>
    </row>
    <row r="526" spans="6:7" ht="12.75">
      <c r="F526" s="161"/>
      <c r="G526" s="161"/>
    </row>
    <row r="527" spans="6:7" ht="12.75">
      <c r="F527" s="161"/>
      <c r="G527" s="161"/>
    </row>
    <row r="528" spans="6:7" ht="12.75">
      <c r="F528" s="161"/>
      <c r="G528" s="161"/>
    </row>
    <row r="529" spans="6:7" ht="12.75">
      <c r="F529" s="161"/>
      <c r="G529" s="161"/>
    </row>
    <row r="530" spans="6:7" ht="12.75">
      <c r="F530" s="161"/>
      <c r="G530" s="161"/>
    </row>
    <row r="531" spans="6:7" ht="12.75">
      <c r="F531" s="161"/>
      <c r="G531" s="161"/>
    </row>
    <row r="532" spans="6:7" ht="12.75">
      <c r="F532" s="161"/>
      <c r="G532" s="161"/>
    </row>
    <row r="533" spans="6:7" ht="12.75">
      <c r="F533" s="161"/>
      <c r="G533" s="161"/>
    </row>
    <row r="534" spans="6:7" ht="12.75">
      <c r="F534" s="161"/>
      <c r="G534" s="161"/>
    </row>
    <row r="535" spans="6:7" ht="12.75">
      <c r="F535" s="161"/>
      <c r="G535" s="161"/>
    </row>
    <row r="536" spans="6:7" ht="12.75">
      <c r="F536" s="161"/>
      <c r="G536" s="161"/>
    </row>
    <row r="537" spans="6:7" ht="12.75">
      <c r="F537" s="161"/>
      <c r="G537" s="161"/>
    </row>
  </sheetData>
  <sheetProtection/>
  <mergeCells count="21">
    <mergeCell ref="A498:D498"/>
    <mergeCell ref="A15:A16"/>
    <mergeCell ref="B15:B16"/>
    <mergeCell ref="C15:C16"/>
    <mergeCell ref="D15:D16"/>
    <mergeCell ref="E15:E16"/>
    <mergeCell ref="A1:G1"/>
    <mergeCell ref="A2:G2"/>
    <mergeCell ref="A3:G3"/>
    <mergeCell ref="A4:G4"/>
    <mergeCell ref="A5:G5"/>
    <mergeCell ref="A8:F8"/>
    <mergeCell ref="A10:G10"/>
    <mergeCell ref="A11:G11"/>
    <mergeCell ref="A12:G12"/>
    <mergeCell ref="B284:E284"/>
    <mergeCell ref="A9:G9"/>
    <mergeCell ref="B18:E18"/>
    <mergeCell ref="F15:G15"/>
    <mergeCell ref="A13:G13"/>
    <mergeCell ref="A14:G14"/>
  </mergeCells>
  <printOptions/>
  <pageMargins left="0.7" right="0.7" top="0.75" bottom="0.75" header="0.3" footer="0.3"/>
  <pageSetup orientation="portrait" paperSize="9" scale="66" r:id="rId1"/>
  <rowBreaks count="4" manualBreakCount="4">
    <brk id="273" max="255" man="1"/>
    <brk id="330" max="255" man="1"/>
    <brk id="407" max="255" man="1"/>
    <brk id="47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2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8" width="17.7109375" style="11" customWidth="1"/>
    <col min="9" max="9" width="9.8515625" style="10" customWidth="1"/>
    <col min="10" max="16384" width="9.140625" style="10" customWidth="1"/>
  </cols>
  <sheetData>
    <row r="1" spans="1:8" ht="12.75">
      <c r="A1" s="407" t="s">
        <v>0</v>
      </c>
      <c r="B1" s="407"/>
      <c r="C1" s="407"/>
      <c r="D1" s="407"/>
      <c r="E1" s="407"/>
      <c r="F1" s="407"/>
      <c r="G1" s="407"/>
      <c r="H1" s="407"/>
    </row>
    <row r="2" spans="1:8" ht="12.75">
      <c r="A2" s="407" t="s">
        <v>50</v>
      </c>
      <c r="B2" s="407"/>
      <c r="C2" s="407"/>
      <c r="D2" s="407"/>
      <c r="E2" s="407"/>
      <c r="F2" s="407"/>
      <c r="G2" s="407"/>
      <c r="H2" s="407"/>
    </row>
    <row r="3" spans="1:8" ht="12.75">
      <c r="A3" s="407" t="s">
        <v>51</v>
      </c>
      <c r="B3" s="407"/>
      <c r="C3" s="407"/>
      <c r="D3" s="407"/>
      <c r="E3" s="407"/>
      <c r="F3" s="407"/>
      <c r="G3" s="407"/>
      <c r="H3" s="407"/>
    </row>
    <row r="4" spans="1:8" ht="12.75">
      <c r="A4" s="407" t="s">
        <v>52</v>
      </c>
      <c r="B4" s="407"/>
      <c r="C4" s="407"/>
      <c r="D4" s="407"/>
      <c r="E4" s="407"/>
      <c r="F4" s="407"/>
      <c r="G4" s="407"/>
      <c r="H4" s="407"/>
    </row>
    <row r="5" spans="1:8" ht="12.75">
      <c r="A5" s="407" t="s">
        <v>655</v>
      </c>
      <c r="B5" s="407"/>
      <c r="C5" s="407"/>
      <c r="D5" s="407"/>
      <c r="E5" s="407"/>
      <c r="F5" s="407"/>
      <c r="G5" s="407"/>
      <c r="H5" s="40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408" t="s">
        <v>1</v>
      </c>
      <c r="B9" s="408"/>
      <c r="C9" s="408"/>
      <c r="D9" s="408"/>
      <c r="E9" s="408"/>
      <c r="F9" s="408"/>
      <c r="G9" s="408"/>
      <c r="H9" s="408"/>
    </row>
    <row r="10" spans="1:8" ht="15.75">
      <c r="A10" s="409" t="s">
        <v>492</v>
      </c>
      <c r="B10" s="409"/>
      <c r="C10" s="409"/>
      <c r="D10" s="409"/>
      <c r="E10" s="409"/>
      <c r="F10" s="409"/>
      <c r="G10" s="409"/>
      <c r="H10" s="409"/>
    </row>
    <row r="11" spans="1:8" ht="15.75">
      <c r="A11" s="234"/>
      <c r="B11" s="234"/>
      <c r="C11" s="234"/>
      <c r="D11" s="234"/>
      <c r="E11" s="234"/>
      <c r="F11" s="234"/>
      <c r="G11" s="234"/>
      <c r="H11" s="234"/>
    </row>
    <row r="12" spans="1:8" s="2" customFormat="1" ht="51">
      <c r="A12" s="12" t="s">
        <v>55</v>
      </c>
      <c r="B12" s="13" t="s">
        <v>65</v>
      </c>
      <c r="C12" s="14" t="s">
        <v>2</v>
      </c>
      <c r="D12" s="14" t="s">
        <v>3</v>
      </c>
      <c r="E12" s="14" t="s">
        <v>4</v>
      </c>
      <c r="F12" s="14" t="s">
        <v>66</v>
      </c>
      <c r="G12" s="14" t="s">
        <v>67</v>
      </c>
      <c r="H12" s="77" t="s">
        <v>53</v>
      </c>
    </row>
    <row r="13" spans="1:8" s="2" customFormat="1" ht="12.75">
      <c r="A13" s="12" t="s">
        <v>56</v>
      </c>
      <c r="B13" s="13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5">
        <v>8</v>
      </c>
    </row>
    <row r="14" spans="1:8" s="2" customFormat="1" ht="47.25">
      <c r="A14" s="16"/>
      <c r="B14" s="17" t="s">
        <v>59</v>
      </c>
      <c r="C14" s="18" t="s">
        <v>58</v>
      </c>
      <c r="D14" s="19"/>
      <c r="E14" s="19"/>
      <c r="F14" s="19"/>
      <c r="G14" s="19"/>
      <c r="H14" s="78">
        <f>H15+H31+H374+H387</f>
        <v>90543.2425</v>
      </c>
    </row>
    <row r="15" spans="1:8" s="2" customFormat="1" ht="47.25">
      <c r="A15" s="16" t="s">
        <v>56</v>
      </c>
      <c r="B15" s="20" t="s">
        <v>5</v>
      </c>
      <c r="C15" s="18"/>
      <c r="D15" s="20"/>
      <c r="E15" s="20"/>
      <c r="F15" s="20"/>
      <c r="G15" s="20"/>
      <c r="H15" s="78">
        <f>H16</f>
        <v>919.877</v>
      </c>
    </row>
    <row r="16" spans="1:8" ht="15.75">
      <c r="A16" s="21" t="s">
        <v>6</v>
      </c>
      <c r="B16" s="22" t="s">
        <v>7</v>
      </c>
      <c r="C16" s="23"/>
      <c r="D16" s="23" t="s">
        <v>8</v>
      </c>
      <c r="E16" s="24"/>
      <c r="F16" s="24"/>
      <c r="G16" s="24"/>
      <c r="H16" s="79">
        <f>H17</f>
        <v>919.877</v>
      </c>
    </row>
    <row r="17" spans="1:9" ht="38.25">
      <c r="A17" s="25"/>
      <c r="B17" s="26" t="s">
        <v>279</v>
      </c>
      <c r="C17" s="27"/>
      <c r="D17" s="27" t="s">
        <v>8</v>
      </c>
      <c r="E17" s="27" t="s">
        <v>280</v>
      </c>
      <c r="F17" s="28"/>
      <c r="G17" s="28"/>
      <c r="H17" s="80">
        <f>H18</f>
        <v>919.877</v>
      </c>
      <c r="I17" s="85"/>
    </row>
    <row r="18" spans="1:9" ht="41.25" customHeight="1">
      <c r="A18" s="29"/>
      <c r="B18" s="30" t="s">
        <v>268</v>
      </c>
      <c r="C18" s="31"/>
      <c r="D18" s="31" t="s">
        <v>8</v>
      </c>
      <c r="E18" s="31" t="s">
        <v>280</v>
      </c>
      <c r="F18" s="31" t="s">
        <v>269</v>
      </c>
      <c r="G18" s="32"/>
      <c r="H18" s="81">
        <f>H19+H26</f>
        <v>919.877</v>
      </c>
      <c r="I18" s="86"/>
    </row>
    <row r="19" spans="1:8" ht="25.5">
      <c r="A19" s="33"/>
      <c r="B19" s="34" t="s">
        <v>270</v>
      </c>
      <c r="C19" s="35"/>
      <c r="D19" s="35" t="s">
        <v>8</v>
      </c>
      <c r="E19" s="35" t="s">
        <v>280</v>
      </c>
      <c r="F19" s="35" t="s">
        <v>271</v>
      </c>
      <c r="G19" s="36"/>
      <c r="H19" s="82">
        <f aca="true" t="shared" si="0" ref="H19:H27">H20</f>
        <v>100</v>
      </c>
    </row>
    <row r="20" spans="1:8" ht="12.75">
      <c r="A20" s="33"/>
      <c r="B20" s="34" t="s">
        <v>272</v>
      </c>
      <c r="C20" s="35"/>
      <c r="D20" s="35" t="s">
        <v>8</v>
      </c>
      <c r="E20" s="35" t="s">
        <v>280</v>
      </c>
      <c r="F20" s="35" t="s">
        <v>273</v>
      </c>
      <c r="G20" s="36"/>
      <c r="H20" s="82">
        <f t="shared" si="0"/>
        <v>100</v>
      </c>
    </row>
    <row r="21" spans="1:8" ht="12.75">
      <c r="A21" s="33"/>
      <c r="B21" s="34" t="s">
        <v>274</v>
      </c>
      <c r="C21" s="35"/>
      <c r="D21" s="35" t="s">
        <v>8</v>
      </c>
      <c r="E21" s="35" t="s">
        <v>280</v>
      </c>
      <c r="F21" s="35" t="s">
        <v>275</v>
      </c>
      <c r="G21" s="36"/>
      <c r="H21" s="82">
        <f>H23+H25</f>
        <v>100</v>
      </c>
    </row>
    <row r="22" spans="1:8" ht="25.5">
      <c r="A22" s="33"/>
      <c r="B22" s="37" t="s">
        <v>76</v>
      </c>
      <c r="C22" s="35"/>
      <c r="D22" s="35" t="s">
        <v>8</v>
      </c>
      <c r="E22" s="35" t="s">
        <v>280</v>
      </c>
      <c r="F22" s="35" t="s">
        <v>275</v>
      </c>
      <c r="G22" s="36">
        <v>200</v>
      </c>
      <c r="H22" s="82">
        <f>H23</f>
        <v>99</v>
      </c>
    </row>
    <row r="23" spans="1:8" ht="25.5">
      <c r="A23" s="33"/>
      <c r="B23" s="34" t="s">
        <v>77</v>
      </c>
      <c r="C23" s="35"/>
      <c r="D23" s="35" t="s">
        <v>8</v>
      </c>
      <c r="E23" s="35" t="s">
        <v>280</v>
      </c>
      <c r="F23" s="35" t="s">
        <v>275</v>
      </c>
      <c r="G23" s="35" t="s">
        <v>78</v>
      </c>
      <c r="H23" s="83">
        <v>99</v>
      </c>
    </row>
    <row r="24" spans="1:8" ht="12.75">
      <c r="A24" s="33"/>
      <c r="B24" s="34" t="s">
        <v>127</v>
      </c>
      <c r="C24" s="35"/>
      <c r="D24" s="35" t="s">
        <v>8</v>
      </c>
      <c r="E24" s="35" t="s">
        <v>280</v>
      </c>
      <c r="F24" s="35" t="s">
        <v>275</v>
      </c>
      <c r="G24" s="35" t="s">
        <v>128</v>
      </c>
      <c r="H24" s="83">
        <f>H25</f>
        <v>1</v>
      </c>
    </row>
    <row r="25" spans="1:8" ht="12.75">
      <c r="A25" s="33"/>
      <c r="B25" s="34" t="s">
        <v>129</v>
      </c>
      <c r="C25" s="35"/>
      <c r="D25" s="35" t="s">
        <v>8</v>
      </c>
      <c r="E25" s="35" t="s">
        <v>280</v>
      </c>
      <c r="F25" s="35" t="s">
        <v>275</v>
      </c>
      <c r="G25" s="35" t="s">
        <v>130</v>
      </c>
      <c r="H25" s="83">
        <v>1</v>
      </c>
    </row>
    <row r="26" spans="1:8" ht="25.5" customHeight="1">
      <c r="A26" s="33"/>
      <c r="B26" s="34" t="s">
        <v>296</v>
      </c>
      <c r="C26" s="35"/>
      <c r="D26" s="35" t="s">
        <v>8</v>
      </c>
      <c r="E26" s="35" t="s">
        <v>280</v>
      </c>
      <c r="F26" s="35" t="s">
        <v>297</v>
      </c>
      <c r="G26" s="35"/>
      <c r="H26" s="83">
        <f t="shared" si="0"/>
        <v>819.877</v>
      </c>
    </row>
    <row r="27" spans="1:8" ht="12.75">
      <c r="A27" s="33"/>
      <c r="B27" s="34" t="s">
        <v>272</v>
      </c>
      <c r="C27" s="35"/>
      <c r="D27" s="35" t="s">
        <v>8</v>
      </c>
      <c r="E27" s="35" t="s">
        <v>280</v>
      </c>
      <c r="F27" s="35" t="s">
        <v>298</v>
      </c>
      <c r="G27" s="36"/>
      <c r="H27" s="82">
        <f t="shared" si="0"/>
        <v>819.877</v>
      </c>
    </row>
    <row r="28" spans="1:8" ht="25.5">
      <c r="A28" s="33"/>
      <c r="B28" s="34" t="s">
        <v>299</v>
      </c>
      <c r="C28" s="35"/>
      <c r="D28" s="35" t="s">
        <v>8</v>
      </c>
      <c r="E28" s="35" t="s">
        <v>280</v>
      </c>
      <c r="F28" s="35" t="s">
        <v>300</v>
      </c>
      <c r="G28" s="36"/>
      <c r="H28" s="82">
        <f>H30</f>
        <v>819.877</v>
      </c>
    </row>
    <row r="29" spans="1:8" ht="53.25" customHeight="1">
      <c r="A29" s="33"/>
      <c r="B29" s="34" t="s">
        <v>122</v>
      </c>
      <c r="C29" s="35"/>
      <c r="D29" s="35" t="s">
        <v>8</v>
      </c>
      <c r="E29" s="35" t="s">
        <v>280</v>
      </c>
      <c r="F29" s="35" t="s">
        <v>300</v>
      </c>
      <c r="G29" s="36">
        <v>100</v>
      </c>
      <c r="H29" s="82">
        <f>H30</f>
        <v>819.877</v>
      </c>
    </row>
    <row r="30" spans="1:8" ht="25.5" customHeight="1">
      <c r="A30" s="33"/>
      <c r="B30" s="34" t="s">
        <v>276</v>
      </c>
      <c r="C30" s="35"/>
      <c r="D30" s="35" t="s">
        <v>8</v>
      </c>
      <c r="E30" s="35" t="s">
        <v>280</v>
      </c>
      <c r="F30" s="35" t="s">
        <v>300</v>
      </c>
      <c r="G30" s="35" t="s">
        <v>277</v>
      </c>
      <c r="H30" s="83">
        <v>819.877</v>
      </c>
    </row>
    <row r="31" spans="1:8" ht="47.25">
      <c r="A31" s="16" t="s">
        <v>57</v>
      </c>
      <c r="B31" s="17" t="s">
        <v>59</v>
      </c>
      <c r="C31" s="18"/>
      <c r="D31" s="20"/>
      <c r="E31" s="20"/>
      <c r="F31" s="20"/>
      <c r="G31" s="20"/>
      <c r="H31" s="84">
        <f>H32+H93+H103+H138+H169+H312+H319+H327+H359+H366</f>
        <v>75507.0705</v>
      </c>
    </row>
    <row r="32" spans="1:8" ht="15.75">
      <c r="A32" s="21" t="s">
        <v>9</v>
      </c>
      <c r="B32" s="22" t="s">
        <v>7</v>
      </c>
      <c r="C32" s="23"/>
      <c r="D32" s="23" t="s">
        <v>8</v>
      </c>
      <c r="E32" s="24"/>
      <c r="F32" s="24"/>
      <c r="G32" s="24"/>
      <c r="H32" s="79">
        <f>H33+H63+H70+H77</f>
        <v>21523.0005</v>
      </c>
    </row>
    <row r="33" spans="1:9" ht="38.25" customHeight="1">
      <c r="A33" s="25"/>
      <c r="B33" s="26" t="s">
        <v>10</v>
      </c>
      <c r="C33" s="28"/>
      <c r="D33" s="28" t="s">
        <v>8</v>
      </c>
      <c r="E33" s="28" t="s">
        <v>278</v>
      </c>
      <c r="F33" s="28" t="s">
        <v>83</v>
      </c>
      <c r="G33" s="28" t="s">
        <v>83</v>
      </c>
      <c r="H33" s="80">
        <f>H34+H39</f>
        <v>20439.0085</v>
      </c>
      <c r="I33" s="85"/>
    </row>
    <row r="34" spans="1:9" ht="52.5" customHeight="1">
      <c r="A34" s="246"/>
      <c r="B34" s="248" t="s">
        <v>504</v>
      </c>
      <c r="C34" s="247"/>
      <c r="D34" s="32" t="s">
        <v>8</v>
      </c>
      <c r="E34" s="32" t="s">
        <v>278</v>
      </c>
      <c r="F34" s="250" t="s">
        <v>509</v>
      </c>
      <c r="G34" s="247"/>
      <c r="H34" s="253">
        <f>H35</f>
        <v>130</v>
      </c>
      <c r="I34" s="85"/>
    </row>
    <row r="35" spans="1:9" ht="102" customHeight="1">
      <c r="A35" s="246"/>
      <c r="B35" s="249" t="s">
        <v>505</v>
      </c>
      <c r="C35" s="247"/>
      <c r="D35" s="36" t="s">
        <v>8</v>
      </c>
      <c r="E35" s="36" t="s">
        <v>278</v>
      </c>
      <c r="F35" s="251" t="s">
        <v>508</v>
      </c>
      <c r="G35" s="247"/>
      <c r="H35" s="252">
        <f>H36</f>
        <v>130</v>
      </c>
      <c r="I35" s="85"/>
    </row>
    <row r="36" spans="1:9" ht="75" customHeight="1">
      <c r="A36" s="246"/>
      <c r="B36" s="249" t="s">
        <v>506</v>
      </c>
      <c r="C36" s="247"/>
      <c r="D36" s="36" t="s">
        <v>8</v>
      </c>
      <c r="E36" s="36" t="s">
        <v>278</v>
      </c>
      <c r="F36" s="251" t="s">
        <v>507</v>
      </c>
      <c r="G36" s="247"/>
      <c r="H36" s="252">
        <f>H37</f>
        <v>130</v>
      </c>
      <c r="I36" s="85"/>
    </row>
    <row r="37" spans="1:9" ht="27" customHeight="1">
      <c r="A37" s="246"/>
      <c r="B37" s="39" t="s">
        <v>76</v>
      </c>
      <c r="C37" s="247"/>
      <c r="D37" s="36" t="s">
        <v>8</v>
      </c>
      <c r="E37" s="36" t="s">
        <v>278</v>
      </c>
      <c r="F37" s="251" t="s">
        <v>507</v>
      </c>
      <c r="G37" s="251">
        <v>200</v>
      </c>
      <c r="H37" s="252">
        <f>H38</f>
        <v>130</v>
      </c>
      <c r="I37" s="85"/>
    </row>
    <row r="38" spans="1:9" ht="27" customHeight="1">
      <c r="A38" s="246"/>
      <c r="B38" s="34" t="s">
        <v>77</v>
      </c>
      <c r="C38" s="247"/>
      <c r="D38" s="36" t="s">
        <v>8</v>
      </c>
      <c r="E38" s="36" t="s">
        <v>278</v>
      </c>
      <c r="F38" s="251" t="s">
        <v>507</v>
      </c>
      <c r="G38" s="251">
        <v>240</v>
      </c>
      <c r="H38" s="252">
        <v>130</v>
      </c>
      <c r="I38" s="85"/>
    </row>
    <row r="39" spans="1:8" ht="41.25" customHeight="1">
      <c r="A39" s="29"/>
      <c r="B39" s="30" t="s">
        <v>268</v>
      </c>
      <c r="C39" s="32"/>
      <c r="D39" s="32" t="s">
        <v>8</v>
      </c>
      <c r="E39" s="32" t="s">
        <v>278</v>
      </c>
      <c r="F39" s="31" t="s">
        <v>269</v>
      </c>
      <c r="G39" s="32" t="s">
        <v>83</v>
      </c>
      <c r="H39" s="81">
        <f>H40+H58</f>
        <v>20309.0085</v>
      </c>
    </row>
    <row r="40" spans="1:8" ht="26.25">
      <c r="A40" s="29"/>
      <c r="B40" s="34" t="s">
        <v>270</v>
      </c>
      <c r="C40" s="35"/>
      <c r="D40" s="35" t="s">
        <v>8</v>
      </c>
      <c r="E40" s="35" t="s">
        <v>278</v>
      </c>
      <c r="F40" s="35" t="s">
        <v>271</v>
      </c>
      <c r="G40" s="36"/>
      <c r="H40" s="82">
        <f>H41</f>
        <v>19055.2655</v>
      </c>
    </row>
    <row r="41" spans="1:8" ht="13.5">
      <c r="A41" s="29"/>
      <c r="B41" s="34" t="s">
        <v>272</v>
      </c>
      <c r="C41" s="35"/>
      <c r="D41" s="35" t="s">
        <v>8</v>
      </c>
      <c r="E41" s="35" t="s">
        <v>278</v>
      </c>
      <c r="F41" s="35" t="s">
        <v>273</v>
      </c>
      <c r="G41" s="36"/>
      <c r="H41" s="82">
        <f>H42+H57+H51+H54</f>
        <v>19055.2655</v>
      </c>
    </row>
    <row r="42" spans="1:8" ht="12.75">
      <c r="A42" s="33"/>
      <c r="B42" s="34" t="s">
        <v>274</v>
      </c>
      <c r="C42" s="36"/>
      <c r="D42" s="36" t="s">
        <v>8</v>
      </c>
      <c r="E42" s="36" t="s">
        <v>278</v>
      </c>
      <c r="F42" s="35" t="s">
        <v>275</v>
      </c>
      <c r="G42" s="36" t="s">
        <v>83</v>
      </c>
      <c r="H42" s="82">
        <f>H44+H46+H48</f>
        <v>18502.7255</v>
      </c>
    </row>
    <row r="43" spans="1:8" ht="51.75" customHeight="1">
      <c r="A43" s="33"/>
      <c r="B43" s="34" t="s">
        <v>122</v>
      </c>
      <c r="C43" s="36"/>
      <c r="D43" s="36">
        <v>100</v>
      </c>
      <c r="E43" s="36" t="s">
        <v>278</v>
      </c>
      <c r="F43" s="35" t="s">
        <v>275</v>
      </c>
      <c r="G43" s="36">
        <v>100</v>
      </c>
      <c r="H43" s="82">
        <f>H44</f>
        <v>14644.554</v>
      </c>
    </row>
    <row r="44" spans="1:8" ht="25.5" customHeight="1">
      <c r="A44" s="33"/>
      <c r="B44" s="34" t="s">
        <v>276</v>
      </c>
      <c r="C44" s="36"/>
      <c r="D44" s="36" t="s">
        <v>8</v>
      </c>
      <c r="E44" s="36" t="s">
        <v>278</v>
      </c>
      <c r="F44" s="35" t="s">
        <v>275</v>
      </c>
      <c r="G44" s="36">
        <v>120</v>
      </c>
      <c r="H44" s="83">
        <v>14644.554</v>
      </c>
    </row>
    <row r="45" spans="1:8" ht="25.5" customHeight="1">
      <c r="A45" s="33"/>
      <c r="B45" s="34" t="s">
        <v>76</v>
      </c>
      <c r="C45" s="36"/>
      <c r="D45" s="36">
        <v>100</v>
      </c>
      <c r="E45" s="36" t="s">
        <v>278</v>
      </c>
      <c r="F45" s="35" t="s">
        <v>275</v>
      </c>
      <c r="G45" s="36">
        <v>200</v>
      </c>
      <c r="H45" s="83">
        <f aca="true" t="shared" si="1" ref="H45:H50">H46</f>
        <v>3658.1715</v>
      </c>
    </row>
    <row r="46" spans="1:8" ht="25.5">
      <c r="A46" s="33"/>
      <c r="B46" s="34" t="s">
        <v>77</v>
      </c>
      <c r="C46" s="35"/>
      <c r="D46" s="35" t="s">
        <v>8</v>
      </c>
      <c r="E46" s="36" t="s">
        <v>278</v>
      </c>
      <c r="F46" s="35" t="s">
        <v>275</v>
      </c>
      <c r="G46" s="35" t="s">
        <v>78</v>
      </c>
      <c r="H46" s="83">
        <f>3598.1715+60</f>
        <v>3658.1715</v>
      </c>
    </row>
    <row r="47" spans="1:8" ht="12.75">
      <c r="A47" s="33"/>
      <c r="B47" s="34" t="s">
        <v>127</v>
      </c>
      <c r="C47" s="35"/>
      <c r="D47" s="35" t="s">
        <v>8</v>
      </c>
      <c r="E47" s="36" t="s">
        <v>278</v>
      </c>
      <c r="F47" s="35" t="s">
        <v>275</v>
      </c>
      <c r="G47" s="35" t="s">
        <v>128</v>
      </c>
      <c r="H47" s="83">
        <f t="shared" si="1"/>
        <v>200</v>
      </c>
    </row>
    <row r="48" spans="1:8" ht="12.75">
      <c r="A48" s="33"/>
      <c r="B48" s="34" t="s">
        <v>129</v>
      </c>
      <c r="C48" s="35"/>
      <c r="D48" s="35" t="s">
        <v>8</v>
      </c>
      <c r="E48" s="36" t="s">
        <v>278</v>
      </c>
      <c r="F48" s="35" t="s">
        <v>275</v>
      </c>
      <c r="G48" s="35" t="s">
        <v>130</v>
      </c>
      <c r="H48" s="83">
        <v>200</v>
      </c>
    </row>
    <row r="49" spans="1:8" ht="38.25">
      <c r="A49" s="33"/>
      <c r="B49" s="38" t="s">
        <v>281</v>
      </c>
      <c r="C49" s="35"/>
      <c r="D49" s="35" t="s">
        <v>8</v>
      </c>
      <c r="E49" s="36" t="s">
        <v>278</v>
      </c>
      <c r="F49" s="35" t="s">
        <v>282</v>
      </c>
      <c r="G49" s="35"/>
      <c r="H49" s="83">
        <f>H51</f>
        <v>309.7</v>
      </c>
    </row>
    <row r="50" spans="1:8" ht="12.75">
      <c r="A50" s="33"/>
      <c r="B50" s="39" t="s">
        <v>283</v>
      </c>
      <c r="C50" s="35"/>
      <c r="D50" s="35" t="s">
        <v>8</v>
      </c>
      <c r="E50" s="36" t="s">
        <v>278</v>
      </c>
      <c r="F50" s="35" t="s">
        <v>282</v>
      </c>
      <c r="G50" s="35" t="s">
        <v>284</v>
      </c>
      <c r="H50" s="83">
        <f t="shared" si="1"/>
        <v>309.7</v>
      </c>
    </row>
    <row r="51" spans="1:8" ht="12.75">
      <c r="A51" s="33"/>
      <c r="B51" s="38" t="s">
        <v>285</v>
      </c>
      <c r="C51" s="35"/>
      <c r="D51" s="35" t="s">
        <v>8</v>
      </c>
      <c r="E51" s="36" t="s">
        <v>278</v>
      </c>
      <c r="F51" s="35" t="s">
        <v>282</v>
      </c>
      <c r="G51" s="35" t="s">
        <v>286</v>
      </c>
      <c r="H51" s="83">
        <v>309.7</v>
      </c>
    </row>
    <row r="52" spans="1:8" ht="63.75">
      <c r="A52" s="33"/>
      <c r="B52" s="38" t="s">
        <v>287</v>
      </c>
      <c r="C52" s="35"/>
      <c r="D52" s="35" t="s">
        <v>8</v>
      </c>
      <c r="E52" s="36" t="s">
        <v>278</v>
      </c>
      <c r="F52" s="35" t="s">
        <v>288</v>
      </c>
      <c r="G52" s="35"/>
      <c r="H52" s="83">
        <f>H54</f>
        <v>217.4</v>
      </c>
    </row>
    <row r="53" spans="1:8" ht="12.75">
      <c r="A53" s="33"/>
      <c r="B53" s="39" t="s">
        <v>283</v>
      </c>
      <c r="C53" s="35"/>
      <c r="D53" s="35" t="s">
        <v>8</v>
      </c>
      <c r="E53" s="36" t="s">
        <v>278</v>
      </c>
      <c r="F53" s="35" t="s">
        <v>288</v>
      </c>
      <c r="G53" s="35" t="s">
        <v>284</v>
      </c>
      <c r="H53" s="83">
        <f aca="true" t="shared" si="2" ref="H53:H59">H54</f>
        <v>217.4</v>
      </c>
    </row>
    <row r="54" spans="1:8" ht="12.75">
      <c r="A54" s="33"/>
      <c r="B54" s="38" t="s">
        <v>285</v>
      </c>
      <c r="C54" s="35"/>
      <c r="D54" s="35" t="s">
        <v>8</v>
      </c>
      <c r="E54" s="36" t="s">
        <v>278</v>
      </c>
      <c r="F54" s="35" t="s">
        <v>288</v>
      </c>
      <c r="G54" s="35" t="s">
        <v>286</v>
      </c>
      <c r="H54" s="83">
        <f>213+4.4</f>
        <v>217.4</v>
      </c>
    </row>
    <row r="55" spans="1:8" ht="38.25">
      <c r="A55" s="33"/>
      <c r="B55" s="39" t="s">
        <v>289</v>
      </c>
      <c r="C55" s="35"/>
      <c r="D55" s="35" t="s">
        <v>8</v>
      </c>
      <c r="E55" s="36" t="s">
        <v>278</v>
      </c>
      <c r="F55" s="35" t="s">
        <v>290</v>
      </c>
      <c r="G55" s="35"/>
      <c r="H55" s="83">
        <f>H57</f>
        <v>25.44</v>
      </c>
    </row>
    <row r="56" spans="1:8" ht="12.75">
      <c r="A56" s="33"/>
      <c r="B56" s="39" t="s">
        <v>283</v>
      </c>
      <c r="C56" s="35"/>
      <c r="D56" s="35" t="s">
        <v>8</v>
      </c>
      <c r="E56" s="36" t="s">
        <v>278</v>
      </c>
      <c r="F56" s="35" t="s">
        <v>290</v>
      </c>
      <c r="G56" s="35" t="s">
        <v>284</v>
      </c>
      <c r="H56" s="83">
        <f t="shared" si="2"/>
        <v>25.44</v>
      </c>
    </row>
    <row r="57" spans="1:8" ht="12.75">
      <c r="A57" s="33"/>
      <c r="B57" s="38" t="s">
        <v>285</v>
      </c>
      <c r="C57" s="35"/>
      <c r="D57" s="35" t="s">
        <v>8</v>
      </c>
      <c r="E57" s="36" t="s">
        <v>278</v>
      </c>
      <c r="F57" s="35" t="s">
        <v>290</v>
      </c>
      <c r="G57" s="35" t="s">
        <v>286</v>
      </c>
      <c r="H57" s="83">
        <v>25.44</v>
      </c>
    </row>
    <row r="58" spans="1:8" ht="38.25">
      <c r="A58" s="33"/>
      <c r="B58" s="34" t="s">
        <v>301</v>
      </c>
      <c r="C58" s="36"/>
      <c r="D58" s="36" t="s">
        <v>8</v>
      </c>
      <c r="E58" s="36" t="s">
        <v>278</v>
      </c>
      <c r="F58" s="35" t="s">
        <v>302</v>
      </c>
      <c r="G58" s="35"/>
      <c r="H58" s="82">
        <f t="shared" si="2"/>
        <v>1253.743</v>
      </c>
    </row>
    <row r="59" spans="1:8" ht="12.75">
      <c r="A59" s="33"/>
      <c r="B59" s="34" t="s">
        <v>272</v>
      </c>
      <c r="C59" s="35"/>
      <c r="D59" s="35" t="s">
        <v>8</v>
      </c>
      <c r="E59" s="35" t="s">
        <v>278</v>
      </c>
      <c r="F59" s="35" t="s">
        <v>303</v>
      </c>
      <c r="G59" s="35"/>
      <c r="H59" s="82">
        <f t="shared" si="2"/>
        <v>1253.743</v>
      </c>
    </row>
    <row r="60" spans="1:8" ht="12.75">
      <c r="A60" s="33"/>
      <c r="B60" s="34" t="s">
        <v>304</v>
      </c>
      <c r="C60" s="35"/>
      <c r="D60" s="36" t="s">
        <v>8</v>
      </c>
      <c r="E60" s="36" t="s">
        <v>278</v>
      </c>
      <c r="F60" s="35" t="s">
        <v>305</v>
      </c>
      <c r="G60" s="35"/>
      <c r="H60" s="82">
        <f>H62</f>
        <v>1253.743</v>
      </c>
    </row>
    <row r="61" spans="1:8" ht="51" customHeight="1">
      <c r="A61" s="33"/>
      <c r="B61" s="34" t="s">
        <v>122</v>
      </c>
      <c r="C61" s="35"/>
      <c r="D61" s="36" t="s">
        <v>8</v>
      </c>
      <c r="E61" s="36" t="s">
        <v>278</v>
      </c>
      <c r="F61" s="35" t="s">
        <v>305</v>
      </c>
      <c r="G61" s="35" t="s">
        <v>123</v>
      </c>
      <c r="H61" s="82">
        <f aca="true" t="shared" si="3" ref="H61:H66">H62</f>
        <v>1253.743</v>
      </c>
    </row>
    <row r="62" spans="1:8" ht="25.5" customHeight="1">
      <c r="A62" s="33"/>
      <c r="B62" s="34" t="s">
        <v>276</v>
      </c>
      <c r="C62" s="36"/>
      <c r="D62" s="36" t="s">
        <v>8</v>
      </c>
      <c r="E62" s="36" t="s">
        <v>278</v>
      </c>
      <c r="F62" s="35" t="s">
        <v>305</v>
      </c>
      <c r="G62" s="35" t="s">
        <v>277</v>
      </c>
      <c r="H62" s="83">
        <v>1253.743</v>
      </c>
    </row>
    <row r="63" spans="1:8" ht="25.5" customHeight="1">
      <c r="A63" s="25"/>
      <c r="B63" s="26" t="s">
        <v>293</v>
      </c>
      <c r="C63" s="28"/>
      <c r="D63" s="28" t="s">
        <v>8</v>
      </c>
      <c r="E63" s="27" t="s">
        <v>294</v>
      </c>
      <c r="F63" s="28" t="s">
        <v>83</v>
      </c>
      <c r="G63" s="28" t="s">
        <v>83</v>
      </c>
      <c r="H63" s="80">
        <f t="shared" si="3"/>
        <v>225.992</v>
      </c>
    </row>
    <row r="64" spans="1:8" ht="39.75" customHeight="1">
      <c r="A64" s="33"/>
      <c r="B64" s="30" t="s">
        <v>268</v>
      </c>
      <c r="C64" s="32"/>
      <c r="D64" s="32" t="s">
        <v>8</v>
      </c>
      <c r="E64" s="31" t="s">
        <v>294</v>
      </c>
      <c r="F64" s="31" t="s">
        <v>269</v>
      </c>
      <c r="G64" s="32" t="s">
        <v>83</v>
      </c>
      <c r="H64" s="81">
        <f t="shared" si="3"/>
        <v>225.992</v>
      </c>
    </row>
    <row r="65" spans="1:8" ht="26.25">
      <c r="A65" s="33"/>
      <c r="B65" s="34" t="s">
        <v>270</v>
      </c>
      <c r="C65" s="35"/>
      <c r="D65" s="35" t="s">
        <v>8</v>
      </c>
      <c r="E65" s="35" t="s">
        <v>294</v>
      </c>
      <c r="F65" s="35" t="s">
        <v>271</v>
      </c>
      <c r="G65" s="32"/>
      <c r="H65" s="81">
        <f t="shared" si="3"/>
        <v>225.992</v>
      </c>
    </row>
    <row r="66" spans="1:8" ht="13.5">
      <c r="A66" s="33"/>
      <c r="B66" s="34" t="s">
        <v>272</v>
      </c>
      <c r="C66" s="35"/>
      <c r="D66" s="35" t="s">
        <v>8</v>
      </c>
      <c r="E66" s="35" t="s">
        <v>294</v>
      </c>
      <c r="F66" s="35" t="s">
        <v>273</v>
      </c>
      <c r="G66" s="32"/>
      <c r="H66" s="81">
        <f t="shared" si="3"/>
        <v>225.992</v>
      </c>
    </row>
    <row r="67" spans="1:8" ht="38.25">
      <c r="A67" s="33"/>
      <c r="B67" s="38" t="s">
        <v>291</v>
      </c>
      <c r="C67" s="36"/>
      <c r="D67" s="36" t="s">
        <v>8</v>
      </c>
      <c r="E67" s="35" t="s">
        <v>294</v>
      </c>
      <c r="F67" s="35" t="s">
        <v>292</v>
      </c>
      <c r="G67" s="40" t="s">
        <v>54</v>
      </c>
      <c r="H67" s="82">
        <f>H69</f>
        <v>225.992</v>
      </c>
    </row>
    <row r="68" spans="1:8" ht="12.75">
      <c r="A68" s="33"/>
      <c r="B68" s="38" t="s">
        <v>283</v>
      </c>
      <c r="C68" s="36"/>
      <c r="D68" s="36" t="s">
        <v>8</v>
      </c>
      <c r="E68" s="35" t="s">
        <v>294</v>
      </c>
      <c r="F68" s="35" t="s">
        <v>292</v>
      </c>
      <c r="G68" s="40">
        <v>500</v>
      </c>
      <c r="H68" s="82">
        <f aca="true" t="shared" si="4" ref="H68:H73">H69</f>
        <v>225.992</v>
      </c>
    </row>
    <row r="69" spans="1:8" ht="12.75">
      <c r="A69" s="33"/>
      <c r="B69" s="38" t="s">
        <v>285</v>
      </c>
      <c r="C69" s="36"/>
      <c r="D69" s="36" t="s">
        <v>8</v>
      </c>
      <c r="E69" s="35" t="s">
        <v>294</v>
      </c>
      <c r="F69" s="35" t="s">
        <v>292</v>
      </c>
      <c r="G69" s="41" t="s">
        <v>286</v>
      </c>
      <c r="H69" s="83">
        <v>225.992</v>
      </c>
    </row>
    <row r="70" spans="1:8" ht="12.75">
      <c r="A70" s="42"/>
      <c r="B70" s="26" t="s">
        <v>336</v>
      </c>
      <c r="C70" s="28"/>
      <c r="D70" s="28" t="s">
        <v>8</v>
      </c>
      <c r="E70" s="27" t="s">
        <v>337</v>
      </c>
      <c r="F70" s="27"/>
      <c r="G70" s="28"/>
      <c r="H70" s="80">
        <f t="shared" si="4"/>
        <v>100</v>
      </c>
    </row>
    <row r="71" spans="1:8" ht="39.75" customHeight="1">
      <c r="A71" s="29"/>
      <c r="B71" s="43" t="s">
        <v>320</v>
      </c>
      <c r="C71" s="44"/>
      <c r="D71" s="44" t="s">
        <v>8</v>
      </c>
      <c r="E71" s="44" t="s">
        <v>337</v>
      </c>
      <c r="F71" s="44" t="s">
        <v>321</v>
      </c>
      <c r="G71" s="31"/>
      <c r="H71" s="81">
        <f t="shared" si="4"/>
        <v>100</v>
      </c>
    </row>
    <row r="72" spans="1:8" ht="13.5">
      <c r="A72" s="29"/>
      <c r="B72" s="34" t="s">
        <v>272</v>
      </c>
      <c r="C72" s="44"/>
      <c r="D72" s="35" t="s">
        <v>8</v>
      </c>
      <c r="E72" s="35" t="s">
        <v>337</v>
      </c>
      <c r="F72" s="35" t="s">
        <v>322</v>
      </c>
      <c r="G72" s="31"/>
      <c r="H72" s="82">
        <f t="shared" si="4"/>
        <v>100</v>
      </c>
    </row>
    <row r="73" spans="1:8" ht="13.5">
      <c r="A73" s="29"/>
      <c r="B73" s="34" t="s">
        <v>272</v>
      </c>
      <c r="C73" s="44"/>
      <c r="D73" s="35" t="s">
        <v>8</v>
      </c>
      <c r="E73" s="35" t="s">
        <v>337</v>
      </c>
      <c r="F73" s="35" t="s">
        <v>323</v>
      </c>
      <c r="G73" s="31"/>
      <c r="H73" s="82">
        <f t="shared" si="4"/>
        <v>100</v>
      </c>
    </row>
    <row r="74" spans="1:8" ht="25.5" customHeight="1">
      <c r="A74" s="33"/>
      <c r="B74" s="34" t="s">
        <v>332</v>
      </c>
      <c r="C74" s="35"/>
      <c r="D74" s="35" t="s">
        <v>8</v>
      </c>
      <c r="E74" s="35" t="s">
        <v>337</v>
      </c>
      <c r="F74" s="35" t="s">
        <v>333</v>
      </c>
      <c r="G74" s="35"/>
      <c r="H74" s="83">
        <f>H76</f>
        <v>100</v>
      </c>
    </row>
    <row r="75" spans="1:8" ht="14.25" customHeight="1">
      <c r="A75" s="33"/>
      <c r="B75" s="34" t="s">
        <v>127</v>
      </c>
      <c r="C75" s="35"/>
      <c r="D75" s="35" t="s">
        <v>8</v>
      </c>
      <c r="E75" s="35" t="s">
        <v>337</v>
      </c>
      <c r="F75" s="35" t="s">
        <v>333</v>
      </c>
      <c r="G75" s="35" t="s">
        <v>128</v>
      </c>
      <c r="H75" s="83">
        <f aca="true" t="shared" si="5" ref="H75:H80">H76</f>
        <v>100</v>
      </c>
    </row>
    <row r="76" spans="1:8" ht="12.75">
      <c r="A76" s="33"/>
      <c r="B76" s="34" t="s">
        <v>334</v>
      </c>
      <c r="C76" s="35"/>
      <c r="D76" s="35" t="s">
        <v>8</v>
      </c>
      <c r="E76" s="35" t="s">
        <v>337</v>
      </c>
      <c r="F76" s="35" t="s">
        <v>333</v>
      </c>
      <c r="G76" s="35" t="s">
        <v>335</v>
      </c>
      <c r="H76" s="83">
        <v>100</v>
      </c>
    </row>
    <row r="77" spans="1:8" ht="12.75">
      <c r="A77" s="42"/>
      <c r="B77" s="26" t="s">
        <v>239</v>
      </c>
      <c r="C77" s="28"/>
      <c r="D77" s="28" t="s">
        <v>8</v>
      </c>
      <c r="E77" s="45" t="s">
        <v>240</v>
      </c>
      <c r="F77" s="27"/>
      <c r="G77" s="28"/>
      <c r="H77" s="80">
        <f>H78+H84</f>
        <v>758</v>
      </c>
    </row>
    <row r="78" spans="1:8" ht="54" customHeight="1">
      <c r="A78" s="46"/>
      <c r="B78" s="47" t="s">
        <v>155</v>
      </c>
      <c r="C78" s="44"/>
      <c r="D78" s="44" t="s">
        <v>8</v>
      </c>
      <c r="E78" s="31" t="s">
        <v>240</v>
      </c>
      <c r="F78" s="44" t="s">
        <v>232</v>
      </c>
      <c r="G78" s="32"/>
      <c r="H78" s="81">
        <f t="shared" si="5"/>
        <v>730</v>
      </c>
    </row>
    <row r="79" spans="1:8" ht="26.25">
      <c r="A79" s="46"/>
      <c r="B79" s="34" t="s">
        <v>233</v>
      </c>
      <c r="C79" s="35"/>
      <c r="D79" s="35" t="s">
        <v>8</v>
      </c>
      <c r="E79" s="35" t="s">
        <v>240</v>
      </c>
      <c r="F79" s="41" t="s">
        <v>234</v>
      </c>
      <c r="G79" s="32"/>
      <c r="H79" s="82">
        <f t="shared" si="5"/>
        <v>730</v>
      </c>
    </row>
    <row r="80" spans="1:8" ht="39">
      <c r="A80" s="46"/>
      <c r="B80" s="34" t="s">
        <v>235</v>
      </c>
      <c r="C80" s="35"/>
      <c r="D80" s="35" t="s">
        <v>8</v>
      </c>
      <c r="E80" s="35" t="s">
        <v>240</v>
      </c>
      <c r="F80" s="41" t="s">
        <v>236</v>
      </c>
      <c r="G80" s="32"/>
      <c r="H80" s="82">
        <f t="shared" si="5"/>
        <v>730</v>
      </c>
    </row>
    <row r="81" spans="1:8" ht="38.25">
      <c r="A81" s="46"/>
      <c r="B81" s="39" t="s">
        <v>237</v>
      </c>
      <c r="C81" s="35"/>
      <c r="D81" s="35" t="s">
        <v>8</v>
      </c>
      <c r="E81" s="35" t="s">
        <v>240</v>
      </c>
      <c r="F81" s="41" t="s">
        <v>238</v>
      </c>
      <c r="G81" s="48"/>
      <c r="H81" s="82">
        <f>H83</f>
        <v>730</v>
      </c>
    </row>
    <row r="82" spans="1:8" ht="25.5">
      <c r="A82" s="46"/>
      <c r="B82" s="39" t="s">
        <v>76</v>
      </c>
      <c r="C82" s="35"/>
      <c r="D82" s="35" t="s">
        <v>8</v>
      </c>
      <c r="E82" s="35" t="s">
        <v>240</v>
      </c>
      <c r="F82" s="41" t="s">
        <v>238</v>
      </c>
      <c r="G82" s="36">
        <v>200</v>
      </c>
      <c r="H82" s="82">
        <f>H83</f>
        <v>730</v>
      </c>
    </row>
    <row r="83" spans="1:8" ht="25.5">
      <c r="A83" s="46"/>
      <c r="B83" s="34" t="s">
        <v>77</v>
      </c>
      <c r="C83" s="35"/>
      <c r="D83" s="35" t="s">
        <v>8</v>
      </c>
      <c r="E83" s="35" t="s">
        <v>240</v>
      </c>
      <c r="F83" s="41" t="s">
        <v>238</v>
      </c>
      <c r="G83" s="35" t="s">
        <v>78</v>
      </c>
      <c r="H83" s="82">
        <v>730</v>
      </c>
    </row>
    <row r="84" spans="1:8" ht="27">
      <c r="A84" s="29"/>
      <c r="B84" s="30" t="s">
        <v>306</v>
      </c>
      <c r="C84" s="31"/>
      <c r="D84" s="31" t="s">
        <v>8</v>
      </c>
      <c r="E84" s="31" t="s">
        <v>240</v>
      </c>
      <c r="F84" s="32" t="s">
        <v>307</v>
      </c>
      <c r="G84" s="31"/>
      <c r="H84" s="81">
        <f>H85</f>
        <v>28</v>
      </c>
    </row>
    <row r="85" spans="1:8" ht="13.5">
      <c r="A85" s="29"/>
      <c r="B85" s="34" t="s">
        <v>272</v>
      </c>
      <c r="C85" s="31"/>
      <c r="D85" s="35" t="s">
        <v>8</v>
      </c>
      <c r="E85" s="35" t="s">
        <v>240</v>
      </c>
      <c r="F85" s="36" t="s">
        <v>308</v>
      </c>
      <c r="G85" s="31"/>
      <c r="H85" s="82">
        <f>H86</f>
        <v>28</v>
      </c>
    </row>
    <row r="86" spans="1:8" ht="13.5">
      <c r="A86" s="29"/>
      <c r="B86" s="34" t="s">
        <v>272</v>
      </c>
      <c r="C86" s="31"/>
      <c r="D86" s="35" t="s">
        <v>8</v>
      </c>
      <c r="E86" s="35" t="s">
        <v>240</v>
      </c>
      <c r="F86" s="36" t="s">
        <v>309</v>
      </c>
      <c r="G86" s="31"/>
      <c r="H86" s="82">
        <f>H87</f>
        <v>28</v>
      </c>
    </row>
    <row r="87" spans="1:8" ht="12.75" customHeight="1">
      <c r="A87" s="33"/>
      <c r="B87" s="34" t="s">
        <v>11</v>
      </c>
      <c r="C87" s="35"/>
      <c r="D87" s="35" t="s">
        <v>8</v>
      </c>
      <c r="E87" s="35" t="s">
        <v>240</v>
      </c>
      <c r="F87" s="35" t="s">
        <v>311</v>
      </c>
      <c r="G87" s="35"/>
      <c r="H87" s="83">
        <f>H89+H92+H91</f>
        <v>28</v>
      </c>
    </row>
    <row r="88" spans="1:8" ht="26.25" customHeight="1" hidden="1">
      <c r="A88" s="33"/>
      <c r="B88" s="34" t="s">
        <v>76</v>
      </c>
      <c r="C88" s="35"/>
      <c r="D88" s="35" t="s">
        <v>8</v>
      </c>
      <c r="E88" s="35" t="s">
        <v>240</v>
      </c>
      <c r="F88" s="35" t="s">
        <v>311</v>
      </c>
      <c r="G88" s="35" t="s">
        <v>104</v>
      </c>
      <c r="H88" s="83">
        <f>H89</f>
        <v>0</v>
      </c>
    </row>
    <row r="89" spans="1:8" ht="25.5" hidden="1">
      <c r="A89" s="33"/>
      <c r="B89" s="34" t="s">
        <v>77</v>
      </c>
      <c r="C89" s="35"/>
      <c r="D89" s="35" t="s">
        <v>8</v>
      </c>
      <c r="E89" s="35" t="s">
        <v>240</v>
      </c>
      <c r="F89" s="35" t="s">
        <v>311</v>
      </c>
      <c r="G89" s="35" t="s">
        <v>78</v>
      </c>
      <c r="H89" s="83">
        <v>0</v>
      </c>
    </row>
    <row r="90" spans="1:8" ht="12.75">
      <c r="A90" s="33"/>
      <c r="B90" s="34" t="s">
        <v>127</v>
      </c>
      <c r="C90" s="35"/>
      <c r="D90" s="35" t="s">
        <v>8</v>
      </c>
      <c r="E90" s="35" t="s">
        <v>240</v>
      </c>
      <c r="F90" s="35" t="s">
        <v>311</v>
      </c>
      <c r="G90" s="35" t="s">
        <v>128</v>
      </c>
      <c r="H90" s="83">
        <f>H91+H92</f>
        <v>28</v>
      </c>
    </row>
    <row r="91" spans="1:8" ht="12.75" hidden="1">
      <c r="A91" s="33"/>
      <c r="B91" s="34" t="s">
        <v>312</v>
      </c>
      <c r="C91" s="35"/>
      <c r="D91" s="35" t="s">
        <v>8</v>
      </c>
      <c r="E91" s="35" t="s">
        <v>240</v>
      </c>
      <c r="F91" s="35" t="s">
        <v>311</v>
      </c>
      <c r="G91" s="35" t="s">
        <v>313</v>
      </c>
      <c r="H91" s="83">
        <v>0</v>
      </c>
    </row>
    <row r="92" spans="1:8" ht="12.75">
      <c r="A92" s="33"/>
      <c r="B92" s="34" t="s">
        <v>129</v>
      </c>
      <c r="C92" s="35"/>
      <c r="D92" s="35" t="s">
        <v>8</v>
      </c>
      <c r="E92" s="35" t="s">
        <v>240</v>
      </c>
      <c r="F92" s="35" t="s">
        <v>311</v>
      </c>
      <c r="G92" s="35" t="s">
        <v>130</v>
      </c>
      <c r="H92" s="83">
        <v>28</v>
      </c>
    </row>
    <row r="93" spans="1:8" s="3" customFormat="1" ht="15.75" customHeight="1">
      <c r="A93" s="21" t="s">
        <v>12</v>
      </c>
      <c r="B93" s="51" t="s">
        <v>13</v>
      </c>
      <c r="C93" s="52"/>
      <c r="D93" s="52" t="s">
        <v>14</v>
      </c>
      <c r="E93" s="52"/>
      <c r="F93" s="52"/>
      <c r="G93" s="52"/>
      <c r="H93" s="87">
        <f>H94</f>
        <v>448.7</v>
      </c>
    </row>
    <row r="94" spans="1:8" ht="15" customHeight="1">
      <c r="A94" s="25"/>
      <c r="B94" s="26" t="s">
        <v>356</v>
      </c>
      <c r="C94" s="27"/>
      <c r="D94" s="27" t="s">
        <v>14</v>
      </c>
      <c r="E94" s="27" t="s">
        <v>357</v>
      </c>
      <c r="F94" s="27"/>
      <c r="G94" s="27"/>
      <c r="H94" s="80">
        <f>H95</f>
        <v>448.7</v>
      </c>
    </row>
    <row r="95" spans="1:8" ht="42" customHeight="1">
      <c r="A95" s="53"/>
      <c r="B95" s="43" t="s">
        <v>320</v>
      </c>
      <c r="C95" s="44"/>
      <c r="D95" s="44" t="s">
        <v>14</v>
      </c>
      <c r="E95" s="31" t="s">
        <v>357</v>
      </c>
      <c r="F95" s="44" t="s">
        <v>321</v>
      </c>
      <c r="G95" s="31"/>
      <c r="H95" s="81">
        <f>H96</f>
        <v>448.7</v>
      </c>
    </row>
    <row r="96" spans="1:8" ht="12.75" customHeight="1">
      <c r="A96" s="53"/>
      <c r="B96" s="34" t="s">
        <v>272</v>
      </c>
      <c r="C96" s="44"/>
      <c r="D96" s="35" t="s">
        <v>14</v>
      </c>
      <c r="E96" s="35" t="s">
        <v>357</v>
      </c>
      <c r="F96" s="35" t="s">
        <v>322</v>
      </c>
      <c r="G96" s="35"/>
      <c r="H96" s="82">
        <f>H97</f>
        <v>448.7</v>
      </c>
    </row>
    <row r="97" spans="1:8" ht="12.75" customHeight="1">
      <c r="A97" s="53"/>
      <c r="B97" s="34" t="s">
        <v>272</v>
      </c>
      <c r="C97" s="44"/>
      <c r="D97" s="35" t="s">
        <v>14</v>
      </c>
      <c r="E97" s="35" t="s">
        <v>357</v>
      </c>
      <c r="F97" s="35" t="s">
        <v>323</v>
      </c>
      <c r="G97" s="35"/>
      <c r="H97" s="82">
        <f>H98</f>
        <v>448.7</v>
      </c>
    </row>
    <row r="98" spans="1:8" ht="39" customHeight="1">
      <c r="A98" s="33"/>
      <c r="B98" s="34" t="s">
        <v>354</v>
      </c>
      <c r="C98" s="35"/>
      <c r="D98" s="35" t="s">
        <v>14</v>
      </c>
      <c r="E98" s="35" t="s">
        <v>357</v>
      </c>
      <c r="F98" s="35" t="s">
        <v>355</v>
      </c>
      <c r="G98" s="35"/>
      <c r="H98" s="82">
        <f>H99+H101</f>
        <v>448.7</v>
      </c>
    </row>
    <row r="99" spans="1:8" ht="51.75" customHeight="1">
      <c r="A99" s="33"/>
      <c r="B99" s="34" t="s">
        <v>122</v>
      </c>
      <c r="C99" s="35"/>
      <c r="D99" s="35" t="s">
        <v>14</v>
      </c>
      <c r="E99" s="35" t="s">
        <v>357</v>
      </c>
      <c r="F99" s="35" t="s">
        <v>355</v>
      </c>
      <c r="G99" s="35" t="s">
        <v>123</v>
      </c>
      <c r="H99" s="82">
        <f>H100</f>
        <v>448.7</v>
      </c>
    </row>
    <row r="100" spans="1:8" ht="24.75" customHeight="1">
      <c r="A100" s="33"/>
      <c r="B100" s="34" t="s">
        <v>276</v>
      </c>
      <c r="C100" s="35"/>
      <c r="D100" s="35" t="s">
        <v>14</v>
      </c>
      <c r="E100" s="35" t="s">
        <v>357</v>
      </c>
      <c r="F100" s="35" t="s">
        <v>355</v>
      </c>
      <c r="G100" s="35" t="s">
        <v>277</v>
      </c>
      <c r="H100" s="82">
        <v>448.7</v>
      </c>
    </row>
    <row r="101" spans="1:8" ht="24.75" customHeight="1" hidden="1">
      <c r="A101" s="33"/>
      <c r="B101" s="34" t="s">
        <v>76</v>
      </c>
      <c r="C101" s="35"/>
      <c r="D101" s="35" t="s">
        <v>14</v>
      </c>
      <c r="E101" s="35" t="s">
        <v>357</v>
      </c>
      <c r="F101" s="35" t="s">
        <v>355</v>
      </c>
      <c r="G101" s="35" t="s">
        <v>104</v>
      </c>
      <c r="H101" s="82">
        <f>H102</f>
        <v>0</v>
      </c>
    </row>
    <row r="102" spans="1:8" ht="27.75" customHeight="1" hidden="1">
      <c r="A102" s="33"/>
      <c r="B102" s="34" t="s">
        <v>77</v>
      </c>
      <c r="C102" s="35"/>
      <c r="D102" s="35" t="s">
        <v>14</v>
      </c>
      <c r="E102" s="35" t="s">
        <v>357</v>
      </c>
      <c r="F102" s="35" t="s">
        <v>355</v>
      </c>
      <c r="G102" s="35" t="s">
        <v>78</v>
      </c>
      <c r="H102" s="83">
        <v>0</v>
      </c>
    </row>
    <row r="103" spans="1:8" s="3" customFormat="1" ht="31.5">
      <c r="A103" s="21" t="s">
        <v>18</v>
      </c>
      <c r="B103" s="22" t="s">
        <v>15</v>
      </c>
      <c r="C103" s="52"/>
      <c r="D103" s="52" t="s">
        <v>16</v>
      </c>
      <c r="E103" s="52"/>
      <c r="F103" s="52"/>
      <c r="G103" s="52"/>
      <c r="H103" s="87">
        <f>H104+H115</f>
        <v>1052</v>
      </c>
    </row>
    <row r="104" spans="1:8" ht="25.5">
      <c r="A104" s="25"/>
      <c r="B104" s="26" t="s">
        <v>142</v>
      </c>
      <c r="C104" s="27"/>
      <c r="D104" s="27" t="s">
        <v>16</v>
      </c>
      <c r="E104" s="27" t="s">
        <v>143</v>
      </c>
      <c r="F104" s="27"/>
      <c r="G104" s="27"/>
      <c r="H104" s="80">
        <f>H105</f>
        <v>1000</v>
      </c>
    </row>
    <row r="105" spans="1:8" ht="39.75" customHeight="1">
      <c r="A105" s="54"/>
      <c r="B105" s="30" t="s">
        <v>151</v>
      </c>
      <c r="C105" s="31"/>
      <c r="D105" s="31" t="s">
        <v>16</v>
      </c>
      <c r="E105" s="31" t="s">
        <v>143</v>
      </c>
      <c r="F105" s="31" t="s">
        <v>135</v>
      </c>
      <c r="G105" s="31" t="s">
        <v>83</v>
      </c>
      <c r="H105" s="81">
        <f>H106</f>
        <v>1000</v>
      </c>
    </row>
    <row r="106" spans="1:8" ht="64.5">
      <c r="A106" s="54"/>
      <c r="B106" s="34" t="s">
        <v>136</v>
      </c>
      <c r="C106" s="35"/>
      <c r="D106" s="35" t="s">
        <v>16</v>
      </c>
      <c r="E106" s="35" t="s">
        <v>143</v>
      </c>
      <c r="F106" s="35" t="s">
        <v>137</v>
      </c>
      <c r="G106" s="31"/>
      <c r="H106" s="82">
        <f>H107+H111</f>
        <v>1000</v>
      </c>
    </row>
    <row r="107" spans="1:8" ht="39">
      <c r="A107" s="54"/>
      <c r="B107" s="34" t="s">
        <v>138</v>
      </c>
      <c r="C107" s="35"/>
      <c r="D107" s="35" t="s">
        <v>16</v>
      </c>
      <c r="E107" s="35" t="s">
        <v>143</v>
      </c>
      <c r="F107" s="35" t="s">
        <v>139</v>
      </c>
      <c r="G107" s="31"/>
      <c r="H107" s="82">
        <f>H108</f>
        <v>150</v>
      </c>
    </row>
    <row r="108" spans="1:8" ht="25.5" customHeight="1">
      <c r="A108" s="33"/>
      <c r="B108" s="34" t="s">
        <v>140</v>
      </c>
      <c r="C108" s="35"/>
      <c r="D108" s="35" t="s">
        <v>16</v>
      </c>
      <c r="E108" s="35" t="s">
        <v>143</v>
      </c>
      <c r="F108" s="35" t="s">
        <v>141</v>
      </c>
      <c r="G108" s="36"/>
      <c r="H108" s="83">
        <f>H110</f>
        <v>150</v>
      </c>
    </row>
    <row r="109" spans="1:8" ht="25.5" customHeight="1">
      <c r="A109" s="33"/>
      <c r="B109" s="34" t="s">
        <v>76</v>
      </c>
      <c r="C109" s="35"/>
      <c r="D109" s="35" t="s">
        <v>16</v>
      </c>
      <c r="E109" s="35" t="s">
        <v>143</v>
      </c>
      <c r="F109" s="35" t="s">
        <v>141</v>
      </c>
      <c r="G109" s="36">
        <v>200</v>
      </c>
      <c r="H109" s="83">
        <f>H110</f>
        <v>150</v>
      </c>
    </row>
    <row r="110" spans="1:8" ht="25.5" customHeight="1">
      <c r="A110" s="33"/>
      <c r="B110" s="34" t="s">
        <v>77</v>
      </c>
      <c r="C110" s="35"/>
      <c r="D110" s="35" t="s">
        <v>16</v>
      </c>
      <c r="E110" s="35" t="s">
        <v>143</v>
      </c>
      <c r="F110" s="35" t="s">
        <v>141</v>
      </c>
      <c r="G110" s="36">
        <v>240</v>
      </c>
      <c r="H110" s="83">
        <v>150</v>
      </c>
    </row>
    <row r="111" spans="1:8" ht="25.5" customHeight="1">
      <c r="A111" s="33"/>
      <c r="B111" s="34" t="s">
        <v>144</v>
      </c>
      <c r="C111" s="35"/>
      <c r="D111" s="35" t="s">
        <v>16</v>
      </c>
      <c r="E111" s="35" t="s">
        <v>143</v>
      </c>
      <c r="F111" s="35" t="s">
        <v>145</v>
      </c>
      <c r="G111" s="31"/>
      <c r="H111" s="82">
        <f>H112</f>
        <v>850</v>
      </c>
    </row>
    <row r="112" spans="1:8" ht="12.75">
      <c r="A112" s="33"/>
      <c r="B112" s="34" t="s">
        <v>146</v>
      </c>
      <c r="C112" s="35"/>
      <c r="D112" s="35" t="s">
        <v>16</v>
      </c>
      <c r="E112" s="35" t="s">
        <v>143</v>
      </c>
      <c r="F112" s="35" t="s">
        <v>147</v>
      </c>
      <c r="G112" s="36"/>
      <c r="H112" s="83">
        <f>H114</f>
        <v>850</v>
      </c>
    </row>
    <row r="113" spans="1:8" ht="25.5">
      <c r="A113" s="33"/>
      <c r="B113" s="34" t="s">
        <v>76</v>
      </c>
      <c r="C113" s="35"/>
      <c r="D113" s="35" t="s">
        <v>16</v>
      </c>
      <c r="E113" s="35" t="s">
        <v>143</v>
      </c>
      <c r="F113" s="35" t="s">
        <v>147</v>
      </c>
      <c r="G113" s="36">
        <v>200</v>
      </c>
      <c r="H113" s="83">
        <f>H114</f>
        <v>850</v>
      </c>
    </row>
    <row r="114" spans="1:8" ht="25.5">
      <c r="A114" s="33"/>
      <c r="B114" s="34" t="s">
        <v>77</v>
      </c>
      <c r="C114" s="35"/>
      <c r="D114" s="35" t="s">
        <v>16</v>
      </c>
      <c r="E114" s="35" t="s">
        <v>143</v>
      </c>
      <c r="F114" s="35" t="s">
        <v>147</v>
      </c>
      <c r="G114" s="36">
        <v>240</v>
      </c>
      <c r="H114" s="83">
        <v>850</v>
      </c>
    </row>
    <row r="115" spans="1:8" ht="25.5">
      <c r="A115" s="55"/>
      <c r="B115" s="56" t="s">
        <v>159</v>
      </c>
      <c r="C115" s="57"/>
      <c r="D115" s="57" t="s">
        <v>16</v>
      </c>
      <c r="E115" s="57" t="s">
        <v>160</v>
      </c>
      <c r="F115" s="57"/>
      <c r="G115" s="58"/>
      <c r="H115" s="88">
        <f>H117+H132</f>
        <v>52</v>
      </c>
    </row>
    <row r="116" spans="1:8" ht="40.5">
      <c r="A116" s="54"/>
      <c r="B116" s="30" t="s">
        <v>134</v>
      </c>
      <c r="C116" s="31"/>
      <c r="D116" s="31" t="s">
        <v>16</v>
      </c>
      <c r="E116" s="31" t="s">
        <v>160</v>
      </c>
      <c r="F116" s="31" t="s">
        <v>135</v>
      </c>
      <c r="G116" s="31" t="s">
        <v>83</v>
      </c>
      <c r="H116" s="81">
        <f>H117</f>
        <v>50</v>
      </c>
    </row>
    <row r="117" spans="1:8" ht="63.75">
      <c r="A117" s="33"/>
      <c r="B117" s="34" t="s">
        <v>148</v>
      </c>
      <c r="C117" s="35"/>
      <c r="D117" s="35" t="s">
        <v>16</v>
      </c>
      <c r="E117" s="35" t="s">
        <v>160</v>
      </c>
      <c r="F117" s="35" t="s">
        <v>149</v>
      </c>
      <c r="G117" s="36"/>
      <c r="H117" s="83">
        <f>H118+H128</f>
        <v>50</v>
      </c>
    </row>
    <row r="118" spans="1:8" ht="63.75" hidden="1">
      <c r="A118" s="33"/>
      <c r="B118" s="34" t="s">
        <v>156</v>
      </c>
      <c r="C118" s="35"/>
      <c r="D118" s="35" t="s">
        <v>16</v>
      </c>
      <c r="E118" s="35" t="s">
        <v>160</v>
      </c>
      <c r="F118" s="35" t="s">
        <v>157</v>
      </c>
      <c r="G118" s="36"/>
      <c r="H118" s="83">
        <f>H119+H125+H124</f>
        <v>0</v>
      </c>
    </row>
    <row r="119" spans="1:8" ht="25.5" hidden="1">
      <c r="A119" s="33"/>
      <c r="B119" s="59" t="s">
        <v>159</v>
      </c>
      <c r="C119" s="35"/>
      <c r="D119" s="35" t="s">
        <v>16</v>
      </c>
      <c r="E119" s="35" t="s">
        <v>160</v>
      </c>
      <c r="F119" s="35" t="s">
        <v>455</v>
      </c>
      <c r="G119" s="36"/>
      <c r="H119" s="83">
        <f>H121</f>
        <v>0</v>
      </c>
    </row>
    <row r="120" spans="1:8" ht="25.5" hidden="1">
      <c r="A120" s="33"/>
      <c r="B120" s="59" t="s">
        <v>76</v>
      </c>
      <c r="C120" s="35"/>
      <c r="D120" s="35" t="s">
        <v>16</v>
      </c>
      <c r="E120" s="35" t="s">
        <v>160</v>
      </c>
      <c r="F120" s="35" t="s">
        <v>455</v>
      </c>
      <c r="G120" s="36">
        <v>200</v>
      </c>
      <c r="H120" s="83">
        <f>H121</f>
        <v>0</v>
      </c>
    </row>
    <row r="121" spans="1:8" ht="25.5" hidden="1">
      <c r="A121" s="33"/>
      <c r="B121" s="34" t="s">
        <v>77</v>
      </c>
      <c r="C121" s="35"/>
      <c r="D121" s="35" t="s">
        <v>16</v>
      </c>
      <c r="E121" s="35" t="s">
        <v>160</v>
      </c>
      <c r="F121" s="35" t="s">
        <v>455</v>
      </c>
      <c r="G121" s="36">
        <v>240</v>
      </c>
      <c r="H121" s="83">
        <v>0</v>
      </c>
    </row>
    <row r="122" spans="1:8" ht="25.5" hidden="1">
      <c r="A122" s="33"/>
      <c r="B122" s="59" t="s">
        <v>456</v>
      </c>
      <c r="C122" s="35"/>
      <c r="D122" s="35" t="s">
        <v>16</v>
      </c>
      <c r="E122" s="35" t="s">
        <v>160</v>
      </c>
      <c r="F122" s="35" t="s">
        <v>161</v>
      </c>
      <c r="G122" s="36"/>
      <c r="H122" s="83">
        <f>H124</f>
        <v>0</v>
      </c>
    </row>
    <row r="123" spans="1:8" ht="25.5" hidden="1">
      <c r="A123" s="33"/>
      <c r="B123" s="59" t="s">
        <v>76</v>
      </c>
      <c r="C123" s="35"/>
      <c r="D123" s="35" t="s">
        <v>16</v>
      </c>
      <c r="E123" s="35" t="s">
        <v>160</v>
      </c>
      <c r="F123" s="35" t="s">
        <v>161</v>
      </c>
      <c r="G123" s="36">
        <v>200</v>
      </c>
      <c r="H123" s="83">
        <f>H124</f>
        <v>0</v>
      </c>
    </row>
    <row r="124" spans="1:8" ht="25.5" hidden="1">
      <c r="A124" s="33"/>
      <c r="B124" s="34" t="s">
        <v>77</v>
      </c>
      <c r="C124" s="35"/>
      <c r="D124" s="35" t="s">
        <v>16</v>
      </c>
      <c r="E124" s="35" t="s">
        <v>160</v>
      </c>
      <c r="F124" s="35" t="s">
        <v>161</v>
      </c>
      <c r="G124" s="36">
        <v>240</v>
      </c>
      <c r="H124" s="83">
        <v>0</v>
      </c>
    </row>
    <row r="125" spans="1:8" ht="25.5" hidden="1">
      <c r="A125" s="33"/>
      <c r="B125" s="59" t="s">
        <v>159</v>
      </c>
      <c r="C125" s="35"/>
      <c r="D125" s="35" t="s">
        <v>16</v>
      </c>
      <c r="E125" s="35" t="s">
        <v>160</v>
      </c>
      <c r="F125" s="35" t="s">
        <v>158</v>
      </c>
      <c r="G125" s="36"/>
      <c r="H125" s="83">
        <f>H127</f>
        <v>0</v>
      </c>
    </row>
    <row r="126" spans="1:8" ht="25.5" hidden="1">
      <c r="A126" s="33"/>
      <c r="B126" s="59" t="s">
        <v>76</v>
      </c>
      <c r="C126" s="35"/>
      <c r="D126" s="35" t="s">
        <v>16</v>
      </c>
      <c r="E126" s="35" t="s">
        <v>160</v>
      </c>
      <c r="F126" s="35" t="s">
        <v>158</v>
      </c>
      <c r="G126" s="36">
        <v>200</v>
      </c>
      <c r="H126" s="83">
        <f>H127</f>
        <v>0</v>
      </c>
    </row>
    <row r="127" spans="1:8" ht="25.5" hidden="1">
      <c r="A127" s="33"/>
      <c r="B127" s="34" t="s">
        <v>77</v>
      </c>
      <c r="C127" s="35"/>
      <c r="D127" s="35" t="s">
        <v>16</v>
      </c>
      <c r="E127" s="35" t="s">
        <v>160</v>
      </c>
      <c r="F127" s="35" t="s">
        <v>158</v>
      </c>
      <c r="G127" s="36">
        <v>240</v>
      </c>
      <c r="H127" s="83">
        <v>0</v>
      </c>
    </row>
    <row r="128" spans="1:8" ht="51">
      <c r="A128" s="33"/>
      <c r="B128" s="59" t="s">
        <v>162</v>
      </c>
      <c r="C128" s="35"/>
      <c r="D128" s="35" t="s">
        <v>16</v>
      </c>
      <c r="E128" s="35" t="s">
        <v>160</v>
      </c>
      <c r="F128" s="35" t="s">
        <v>17</v>
      </c>
      <c r="G128" s="36"/>
      <c r="H128" s="83">
        <f>H129</f>
        <v>50</v>
      </c>
    </row>
    <row r="129" spans="1:8" ht="25.5">
      <c r="A129" s="33"/>
      <c r="B129" s="59" t="s">
        <v>159</v>
      </c>
      <c r="C129" s="35"/>
      <c r="D129" s="35" t="s">
        <v>16</v>
      </c>
      <c r="E129" s="35" t="s">
        <v>160</v>
      </c>
      <c r="F129" s="35" t="s">
        <v>163</v>
      </c>
      <c r="G129" s="36"/>
      <c r="H129" s="83">
        <f>H131</f>
        <v>50</v>
      </c>
    </row>
    <row r="130" spans="1:8" ht="25.5">
      <c r="A130" s="33"/>
      <c r="B130" s="59" t="s">
        <v>76</v>
      </c>
      <c r="C130" s="35"/>
      <c r="D130" s="35" t="s">
        <v>16</v>
      </c>
      <c r="E130" s="35" t="s">
        <v>160</v>
      </c>
      <c r="F130" s="35" t="s">
        <v>163</v>
      </c>
      <c r="G130" s="36">
        <v>200</v>
      </c>
      <c r="H130" s="83">
        <f>H131</f>
        <v>50</v>
      </c>
    </row>
    <row r="131" spans="1:8" ht="25.5">
      <c r="A131" s="33"/>
      <c r="B131" s="34" t="s">
        <v>77</v>
      </c>
      <c r="C131" s="35"/>
      <c r="D131" s="35" t="s">
        <v>16</v>
      </c>
      <c r="E131" s="35" t="s">
        <v>160</v>
      </c>
      <c r="F131" s="35" t="s">
        <v>163</v>
      </c>
      <c r="G131" s="36">
        <v>240</v>
      </c>
      <c r="H131" s="83">
        <v>50</v>
      </c>
    </row>
    <row r="132" spans="1:8" ht="39.75" customHeight="1">
      <c r="A132" s="46"/>
      <c r="B132" s="30" t="s">
        <v>268</v>
      </c>
      <c r="C132" s="31"/>
      <c r="D132" s="31" t="s">
        <v>16</v>
      </c>
      <c r="E132" s="31" t="s">
        <v>160</v>
      </c>
      <c r="F132" s="32" t="s">
        <v>269</v>
      </c>
      <c r="G132" s="31"/>
      <c r="H132" s="81">
        <f>H133</f>
        <v>2</v>
      </c>
    </row>
    <row r="133" spans="1:8" ht="26.25">
      <c r="A133" s="46"/>
      <c r="B133" s="34" t="s">
        <v>270</v>
      </c>
      <c r="C133" s="35"/>
      <c r="D133" s="35" t="s">
        <v>16</v>
      </c>
      <c r="E133" s="35" t="s">
        <v>160</v>
      </c>
      <c r="F133" s="35" t="s">
        <v>271</v>
      </c>
      <c r="G133" s="31"/>
      <c r="H133" s="82">
        <f>H134</f>
        <v>2</v>
      </c>
    </row>
    <row r="134" spans="1:8" ht="13.5">
      <c r="A134" s="46"/>
      <c r="B134" s="34" t="s">
        <v>272</v>
      </c>
      <c r="C134" s="35"/>
      <c r="D134" s="35" t="s">
        <v>16</v>
      </c>
      <c r="E134" s="35" t="s">
        <v>160</v>
      </c>
      <c r="F134" s="35" t="s">
        <v>273</v>
      </c>
      <c r="G134" s="31"/>
      <c r="H134" s="82">
        <f>H135</f>
        <v>2</v>
      </c>
    </row>
    <row r="135" spans="1:8" ht="63.75">
      <c r="A135" s="46"/>
      <c r="B135" s="162" t="s">
        <v>501</v>
      </c>
      <c r="C135" s="36"/>
      <c r="D135" s="35" t="s">
        <v>16</v>
      </c>
      <c r="E135" s="35" t="s">
        <v>160</v>
      </c>
      <c r="F135" s="36" t="s">
        <v>295</v>
      </c>
      <c r="G135" s="36" t="s">
        <v>54</v>
      </c>
      <c r="H135" s="82">
        <f>H137</f>
        <v>2</v>
      </c>
    </row>
    <row r="136" spans="1:8" ht="25.5">
      <c r="A136" s="46"/>
      <c r="B136" s="34" t="s">
        <v>76</v>
      </c>
      <c r="C136" s="36"/>
      <c r="D136" s="35" t="s">
        <v>16</v>
      </c>
      <c r="E136" s="35" t="s">
        <v>160</v>
      </c>
      <c r="F136" s="36" t="s">
        <v>295</v>
      </c>
      <c r="G136" s="36">
        <v>200</v>
      </c>
      <c r="H136" s="82">
        <f>H137</f>
        <v>2</v>
      </c>
    </row>
    <row r="137" spans="1:8" ht="25.5">
      <c r="A137" s="46"/>
      <c r="B137" s="34" t="s">
        <v>77</v>
      </c>
      <c r="C137" s="36"/>
      <c r="D137" s="35" t="s">
        <v>16</v>
      </c>
      <c r="E137" s="35" t="s">
        <v>160</v>
      </c>
      <c r="F137" s="36" t="s">
        <v>295</v>
      </c>
      <c r="G137" s="41" t="s">
        <v>78</v>
      </c>
      <c r="H137" s="82">
        <v>2</v>
      </c>
    </row>
    <row r="138" spans="1:8" s="3" customFormat="1" ht="15.75">
      <c r="A138" s="21" t="s">
        <v>22</v>
      </c>
      <c r="B138" s="22" t="s">
        <v>19</v>
      </c>
      <c r="C138" s="52"/>
      <c r="D138" s="52" t="s">
        <v>20</v>
      </c>
      <c r="E138" s="52" t="s">
        <v>54</v>
      </c>
      <c r="F138" s="52" t="s">
        <v>54</v>
      </c>
      <c r="G138" s="52" t="s">
        <v>54</v>
      </c>
      <c r="H138" s="87">
        <f>H139+H154</f>
        <v>13157.9</v>
      </c>
    </row>
    <row r="139" spans="1:8" ht="12.75">
      <c r="A139" s="25"/>
      <c r="B139" s="26" t="s">
        <v>177</v>
      </c>
      <c r="C139" s="27"/>
      <c r="D139" s="27" t="s">
        <v>20</v>
      </c>
      <c r="E139" s="27" t="s">
        <v>178</v>
      </c>
      <c r="F139" s="27" t="s">
        <v>54</v>
      </c>
      <c r="G139" s="27" t="s">
        <v>54</v>
      </c>
      <c r="H139" s="80">
        <f>H140</f>
        <v>12357.9</v>
      </c>
    </row>
    <row r="140" spans="1:9" s="4" customFormat="1" ht="39.75" customHeight="1">
      <c r="A140" s="60"/>
      <c r="B140" s="30" t="s">
        <v>171</v>
      </c>
      <c r="C140" s="31"/>
      <c r="D140" s="31" t="s">
        <v>20</v>
      </c>
      <c r="E140" s="31" t="s">
        <v>178</v>
      </c>
      <c r="F140" s="31" t="s">
        <v>172</v>
      </c>
      <c r="G140" s="31"/>
      <c r="H140" s="81">
        <f>H141</f>
        <v>12357.9</v>
      </c>
      <c r="I140" s="89"/>
    </row>
    <row r="141" spans="1:9" ht="63.75">
      <c r="A141" s="33"/>
      <c r="B141" s="34" t="s">
        <v>173</v>
      </c>
      <c r="C141" s="35"/>
      <c r="D141" s="35" t="s">
        <v>20</v>
      </c>
      <c r="E141" s="35" t="s">
        <v>178</v>
      </c>
      <c r="F141" s="35" t="s">
        <v>174</v>
      </c>
      <c r="G141" s="35"/>
      <c r="H141" s="83">
        <f>H142+H145+H151+H148</f>
        <v>12357.9</v>
      </c>
      <c r="I141" s="90"/>
    </row>
    <row r="142" spans="1:9" ht="25.5">
      <c r="A142" s="33"/>
      <c r="B142" s="34" t="s">
        <v>175</v>
      </c>
      <c r="C142" s="35"/>
      <c r="D142" s="35" t="s">
        <v>20</v>
      </c>
      <c r="E142" s="35" t="s">
        <v>178</v>
      </c>
      <c r="F142" s="35" t="s">
        <v>176</v>
      </c>
      <c r="G142" s="35"/>
      <c r="H142" s="83">
        <f>H144</f>
        <v>2350</v>
      </c>
      <c r="I142" s="90"/>
    </row>
    <row r="143" spans="1:9" ht="25.5">
      <c r="A143" s="33"/>
      <c r="B143" s="34" t="s">
        <v>76</v>
      </c>
      <c r="C143" s="35"/>
      <c r="D143" s="35" t="s">
        <v>20</v>
      </c>
      <c r="E143" s="35" t="s">
        <v>178</v>
      </c>
      <c r="F143" s="35" t="s">
        <v>176</v>
      </c>
      <c r="G143" s="35" t="s">
        <v>104</v>
      </c>
      <c r="H143" s="83">
        <f>H144</f>
        <v>2350</v>
      </c>
      <c r="I143" s="90"/>
    </row>
    <row r="144" spans="1:9" ht="25.5">
      <c r="A144" s="33"/>
      <c r="B144" s="34" t="s">
        <v>77</v>
      </c>
      <c r="C144" s="35"/>
      <c r="D144" s="35" t="s">
        <v>20</v>
      </c>
      <c r="E144" s="35" t="s">
        <v>178</v>
      </c>
      <c r="F144" s="35" t="s">
        <v>176</v>
      </c>
      <c r="G144" s="35" t="s">
        <v>78</v>
      </c>
      <c r="H144" s="83">
        <f>3350-1000</f>
        <v>2350</v>
      </c>
      <c r="I144" s="90"/>
    </row>
    <row r="145" spans="1:9" ht="25.5" customHeight="1">
      <c r="A145" s="33"/>
      <c r="B145" s="34" t="s">
        <v>179</v>
      </c>
      <c r="C145" s="35"/>
      <c r="D145" s="35" t="s">
        <v>20</v>
      </c>
      <c r="E145" s="35" t="s">
        <v>178</v>
      </c>
      <c r="F145" s="35" t="s">
        <v>180</v>
      </c>
      <c r="G145" s="35"/>
      <c r="H145" s="83">
        <f>H147</f>
        <v>3000</v>
      </c>
      <c r="I145" s="90"/>
    </row>
    <row r="146" spans="1:9" ht="25.5" customHeight="1">
      <c r="A146" s="33"/>
      <c r="B146" s="34" t="s">
        <v>76</v>
      </c>
      <c r="C146" s="35"/>
      <c r="D146" s="35" t="s">
        <v>20</v>
      </c>
      <c r="E146" s="35" t="s">
        <v>178</v>
      </c>
      <c r="F146" s="35" t="s">
        <v>180</v>
      </c>
      <c r="G146" s="35" t="s">
        <v>104</v>
      </c>
      <c r="H146" s="83">
        <f>H147</f>
        <v>3000</v>
      </c>
      <c r="I146" s="90"/>
    </row>
    <row r="147" spans="1:9" ht="25.5">
      <c r="A147" s="33"/>
      <c r="B147" s="34" t="s">
        <v>77</v>
      </c>
      <c r="C147" s="35"/>
      <c r="D147" s="35" t="s">
        <v>20</v>
      </c>
      <c r="E147" s="35" t="s">
        <v>178</v>
      </c>
      <c r="F147" s="35" t="s">
        <v>180</v>
      </c>
      <c r="G147" s="35" t="s">
        <v>78</v>
      </c>
      <c r="H147" s="83">
        <f>6000-3000</f>
        <v>3000</v>
      </c>
      <c r="I147" s="90"/>
    </row>
    <row r="148" spans="1:9" ht="38.25">
      <c r="A148" s="33"/>
      <c r="B148" s="34" t="s">
        <v>181</v>
      </c>
      <c r="C148" s="35"/>
      <c r="D148" s="35" t="s">
        <v>20</v>
      </c>
      <c r="E148" s="35" t="s">
        <v>178</v>
      </c>
      <c r="F148" s="35" t="s">
        <v>182</v>
      </c>
      <c r="G148" s="35"/>
      <c r="H148" s="83">
        <f>H150</f>
        <v>5000</v>
      </c>
      <c r="I148" s="90"/>
    </row>
    <row r="149" spans="1:9" ht="25.5">
      <c r="A149" s="33"/>
      <c r="B149" s="34" t="s">
        <v>76</v>
      </c>
      <c r="C149" s="35"/>
      <c r="D149" s="35" t="s">
        <v>20</v>
      </c>
      <c r="E149" s="35" t="s">
        <v>178</v>
      </c>
      <c r="F149" s="35" t="s">
        <v>182</v>
      </c>
      <c r="G149" s="35" t="s">
        <v>104</v>
      </c>
      <c r="H149" s="83">
        <f>H150</f>
        <v>5000</v>
      </c>
      <c r="I149" s="90"/>
    </row>
    <row r="150" spans="1:9" ht="25.5">
      <c r="A150" s="33"/>
      <c r="B150" s="34" t="s">
        <v>77</v>
      </c>
      <c r="C150" s="35"/>
      <c r="D150" s="35" t="s">
        <v>20</v>
      </c>
      <c r="E150" s="35" t="s">
        <v>178</v>
      </c>
      <c r="F150" s="35" t="s">
        <v>182</v>
      </c>
      <c r="G150" s="35" t="s">
        <v>78</v>
      </c>
      <c r="H150" s="83">
        <v>5000</v>
      </c>
      <c r="I150" s="90"/>
    </row>
    <row r="151" spans="1:9" ht="39.75" customHeight="1">
      <c r="A151" s="33"/>
      <c r="B151" s="34" t="s">
        <v>183</v>
      </c>
      <c r="C151" s="35"/>
      <c r="D151" s="35" t="s">
        <v>20</v>
      </c>
      <c r="E151" s="35" t="s">
        <v>178</v>
      </c>
      <c r="F151" s="35" t="s">
        <v>184</v>
      </c>
      <c r="G151" s="35"/>
      <c r="H151" s="83">
        <f>H152</f>
        <v>2007.9</v>
      </c>
      <c r="I151" s="90"/>
    </row>
    <row r="152" spans="1:9" ht="27" customHeight="1">
      <c r="A152" s="33"/>
      <c r="B152" s="34" t="s">
        <v>76</v>
      </c>
      <c r="C152" s="35"/>
      <c r="D152" s="35" t="s">
        <v>20</v>
      </c>
      <c r="E152" s="35" t="s">
        <v>178</v>
      </c>
      <c r="F152" s="35" t="s">
        <v>184</v>
      </c>
      <c r="G152" s="35" t="s">
        <v>104</v>
      </c>
      <c r="H152" s="83">
        <f>H153</f>
        <v>2007.9</v>
      </c>
      <c r="I152" s="90"/>
    </row>
    <row r="153" spans="1:9" ht="27" customHeight="1">
      <c r="A153" s="33"/>
      <c r="B153" s="34" t="s">
        <v>77</v>
      </c>
      <c r="C153" s="35"/>
      <c r="D153" s="35" t="s">
        <v>20</v>
      </c>
      <c r="E153" s="35" t="s">
        <v>178</v>
      </c>
      <c r="F153" s="35" t="s">
        <v>184</v>
      </c>
      <c r="G153" s="35" t="s">
        <v>78</v>
      </c>
      <c r="H153" s="83">
        <v>2007.9</v>
      </c>
      <c r="I153" s="90"/>
    </row>
    <row r="154" spans="1:8" ht="12.75">
      <c r="A154" s="25"/>
      <c r="B154" s="26" t="s">
        <v>228</v>
      </c>
      <c r="C154" s="27"/>
      <c r="D154" s="27" t="s">
        <v>20</v>
      </c>
      <c r="E154" s="27" t="s">
        <v>229</v>
      </c>
      <c r="F154" s="27" t="s">
        <v>54</v>
      </c>
      <c r="G154" s="27" t="s">
        <v>54</v>
      </c>
      <c r="H154" s="80">
        <f>H155+H163</f>
        <v>800</v>
      </c>
    </row>
    <row r="155" spans="1:9" s="4" customFormat="1" ht="41.25" customHeight="1">
      <c r="A155" s="60"/>
      <c r="B155" s="30" t="s">
        <v>154</v>
      </c>
      <c r="C155" s="31"/>
      <c r="D155" s="31" t="s">
        <v>20</v>
      </c>
      <c r="E155" s="31" t="s">
        <v>229</v>
      </c>
      <c r="F155" s="31" t="s">
        <v>223</v>
      </c>
      <c r="G155" s="31"/>
      <c r="H155" s="81">
        <f>H156</f>
        <v>600</v>
      </c>
      <c r="I155" s="89"/>
    </row>
    <row r="156" spans="1:9" s="4" customFormat="1" ht="26.25">
      <c r="A156" s="60"/>
      <c r="B156" s="34" t="s">
        <v>21</v>
      </c>
      <c r="C156" s="31"/>
      <c r="D156" s="35" t="s">
        <v>20</v>
      </c>
      <c r="E156" s="35" t="s">
        <v>229</v>
      </c>
      <c r="F156" s="35" t="s">
        <v>225</v>
      </c>
      <c r="G156" s="35"/>
      <c r="H156" s="83">
        <f>H157+H160</f>
        <v>600</v>
      </c>
      <c r="I156" s="89"/>
    </row>
    <row r="157" spans="1:9" ht="12.75">
      <c r="A157" s="33"/>
      <c r="B157" s="34" t="s">
        <v>226</v>
      </c>
      <c r="C157" s="35"/>
      <c r="D157" s="35" t="s">
        <v>20</v>
      </c>
      <c r="E157" s="35" t="s">
        <v>229</v>
      </c>
      <c r="F157" s="35" t="s">
        <v>227</v>
      </c>
      <c r="G157" s="35"/>
      <c r="H157" s="83">
        <f>H159</f>
        <v>100</v>
      </c>
      <c r="I157" s="90"/>
    </row>
    <row r="158" spans="1:9" ht="25.5">
      <c r="A158" s="33"/>
      <c r="B158" s="34" t="s">
        <v>76</v>
      </c>
      <c r="C158" s="35"/>
      <c r="D158" s="35" t="s">
        <v>20</v>
      </c>
      <c r="E158" s="35" t="s">
        <v>229</v>
      </c>
      <c r="F158" s="35" t="s">
        <v>227</v>
      </c>
      <c r="G158" s="35" t="s">
        <v>104</v>
      </c>
      <c r="H158" s="83">
        <f aca="true" t="shared" si="6" ref="H158:H165">H159</f>
        <v>100</v>
      </c>
      <c r="I158" s="90"/>
    </row>
    <row r="159" spans="1:9" ht="25.5">
      <c r="A159" s="33"/>
      <c r="B159" s="34" t="s">
        <v>77</v>
      </c>
      <c r="C159" s="35"/>
      <c r="D159" s="35" t="s">
        <v>20</v>
      </c>
      <c r="E159" s="35" t="s">
        <v>229</v>
      </c>
      <c r="F159" s="35" t="s">
        <v>227</v>
      </c>
      <c r="G159" s="35" t="s">
        <v>78</v>
      </c>
      <c r="H159" s="83">
        <f>700-600</f>
        <v>100</v>
      </c>
      <c r="I159" s="90"/>
    </row>
    <row r="160" spans="1:9" ht="25.5">
      <c r="A160" s="33"/>
      <c r="B160" s="34" t="s">
        <v>230</v>
      </c>
      <c r="C160" s="35"/>
      <c r="D160" s="35" t="s">
        <v>20</v>
      </c>
      <c r="E160" s="35" t="s">
        <v>229</v>
      </c>
      <c r="F160" s="35" t="s">
        <v>231</v>
      </c>
      <c r="G160" s="35"/>
      <c r="H160" s="83">
        <f>H162</f>
        <v>500</v>
      </c>
      <c r="I160" s="90"/>
    </row>
    <row r="161" spans="1:9" ht="25.5">
      <c r="A161" s="33"/>
      <c r="B161" s="34" t="s">
        <v>76</v>
      </c>
      <c r="C161" s="35"/>
      <c r="D161" s="35" t="s">
        <v>20</v>
      </c>
      <c r="E161" s="35" t="s">
        <v>229</v>
      </c>
      <c r="F161" s="35" t="s">
        <v>231</v>
      </c>
      <c r="G161" s="35" t="s">
        <v>104</v>
      </c>
      <c r="H161" s="83">
        <f t="shared" si="6"/>
        <v>500</v>
      </c>
      <c r="I161" s="90"/>
    </row>
    <row r="162" spans="1:9" ht="24.75" customHeight="1">
      <c r="A162" s="33"/>
      <c r="B162" s="34" t="s">
        <v>77</v>
      </c>
      <c r="C162" s="35"/>
      <c r="D162" s="35" t="s">
        <v>20</v>
      </c>
      <c r="E162" s="35" t="s">
        <v>229</v>
      </c>
      <c r="F162" s="35" t="s">
        <v>231</v>
      </c>
      <c r="G162" s="35" t="s">
        <v>78</v>
      </c>
      <c r="H162" s="83">
        <v>500</v>
      </c>
      <c r="I162" s="90"/>
    </row>
    <row r="163" spans="1:9" s="4" customFormat="1" ht="41.25" customHeight="1">
      <c r="A163" s="60"/>
      <c r="B163" s="43" t="s">
        <v>320</v>
      </c>
      <c r="C163" s="41"/>
      <c r="D163" s="44" t="s">
        <v>20</v>
      </c>
      <c r="E163" s="44" t="s">
        <v>229</v>
      </c>
      <c r="F163" s="44" t="s">
        <v>321</v>
      </c>
      <c r="G163" s="31"/>
      <c r="H163" s="81">
        <f t="shared" si="6"/>
        <v>200</v>
      </c>
      <c r="I163" s="89"/>
    </row>
    <row r="164" spans="1:9" s="4" customFormat="1" ht="15.75" customHeight="1">
      <c r="A164" s="60"/>
      <c r="B164" s="34" t="s">
        <v>272</v>
      </c>
      <c r="C164" s="41"/>
      <c r="D164" s="35" t="s">
        <v>20</v>
      </c>
      <c r="E164" s="35" t="s">
        <v>229</v>
      </c>
      <c r="F164" s="41" t="s">
        <v>322</v>
      </c>
      <c r="G164" s="35"/>
      <c r="H164" s="83">
        <f t="shared" si="6"/>
        <v>200</v>
      </c>
      <c r="I164" s="89"/>
    </row>
    <row r="165" spans="1:9" s="4" customFormat="1" ht="15" customHeight="1">
      <c r="A165" s="60"/>
      <c r="B165" s="34" t="s">
        <v>272</v>
      </c>
      <c r="C165" s="41"/>
      <c r="D165" s="35" t="s">
        <v>20</v>
      </c>
      <c r="E165" s="35" t="s">
        <v>229</v>
      </c>
      <c r="F165" s="41" t="s">
        <v>323</v>
      </c>
      <c r="G165" s="35"/>
      <c r="H165" s="83">
        <f t="shared" si="6"/>
        <v>200</v>
      </c>
      <c r="I165" s="89"/>
    </row>
    <row r="166" spans="1:9" ht="13.5" customHeight="1">
      <c r="A166" s="33"/>
      <c r="B166" s="34" t="s">
        <v>338</v>
      </c>
      <c r="C166" s="35"/>
      <c r="D166" s="35" t="s">
        <v>20</v>
      </c>
      <c r="E166" s="35" t="s">
        <v>229</v>
      </c>
      <c r="F166" s="41" t="s">
        <v>339</v>
      </c>
      <c r="G166" s="35"/>
      <c r="H166" s="83">
        <f>H167</f>
        <v>200</v>
      </c>
      <c r="I166" s="90"/>
    </row>
    <row r="167" spans="1:9" ht="26.25" customHeight="1">
      <c r="A167" s="33"/>
      <c r="B167" s="34" t="s">
        <v>76</v>
      </c>
      <c r="C167" s="35"/>
      <c r="D167" s="35" t="s">
        <v>20</v>
      </c>
      <c r="E167" s="35" t="s">
        <v>229</v>
      </c>
      <c r="F167" s="41" t="s">
        <v>339</v>
      </c>
      <c r="G167" s="35" t="s">
        <v>104</v>
      </c>
      <c r="H167" s="83">
        <f>H168</f>
        <v>200</v>
      </c>
      <c r="I167" s="90"/>
    </row>
    <row r="168" spans="1:9" ht="25.5" customHeight="1">
      <c r="A168" s="33"/>
      <c r="B168" s="34" t="s">
        <v>77</v>
      </c>
      <c r="C168" s="35"/>
      <c r="D168" s="35" t="s">
        <v>20</v>
      </c>
      <c r="E168" s="35" t="s">
        <v>229</v>
      </c>
      <c r="F168" s="41" t="s">
        <v>339</v>
      </c>
      <c r="G168" s="35" t="s">
        <v>78</v>
      </c>
      <c r="H168" s="83">
        <v>200</v>
      </c>
      <c r="I168" s="90"/>
    </row>
    <row r="169" spans="1:9" ht="15.75">
      <c r="A169" s="21" t="s">
        <v>29</v>
      </c>
      <c r="B169" s="22" t="s">
        <v>23</v>
      </c>
      <c r="C169" s="61"/>
      <c r="D169" s="61" t="s">
        <v>24</v>
      </c>
      <c r="E169" s="61"/>
      <c r="F169" s="61" t="s">
        <v>83</v>
      </c>
      <c r="G169" s="61" t="s">
        <v>83</v>
      </c>
      <c r="H169" s="87">
        <f>H170+H204+H268</f>
        <v>37780.47</v>
      </c>
      <c r="I169" s="85"/>
    </row>
    <row r="170" spans="1:8" ht="12.75">
      <c r="A170" s="25"/>
      <c r="B170" s="26" t="s">
        <v>93</v>
      </c>
      <c r="C170" s="28"/>
      <c r="D170" s="28" t="s">
        <v>24</v>
      </c>
      <c r="E170" s="27" t="s">
        <v>94</v>
      </c>
      <c r="F170" s="28"/>
      <c r="G170" s="28"/>
      <c r="H170" s="80">
        <f>H171+H198</f>
        <v>2800</v>
      </c>
    </row>
    <row r="171" spans="1:8" ht="54" customHeight="1">
      <c r="A171" s="62"/>
      <c r="B171" s="47" t="s">
        <v>81</v>
      </c>
      <c r="C171" s="32"/>
      <c r="D171" s="32" t="s">
        <v>24</v>
      </c>
      <c r="E171" s="31" t="s">
        <v>94</v>
      </c>
      <c r="F171" s="31" t="s">
        <v>82</v>
      </c>
      <c r="G171" s="32"/>
      <c r="H171" s="81">
        <f>H172+H180+H193</f>
        <v>1800</v>
      </c>
    </row>
    <row r="172" spans="1:8" ht="40.5" customHeight="1" hidden="1">
      <c r="A172" s="62"/>
      <c r="B172" s="39" t="s">
        <v>84</v>
      </c>
      <c r="C172" s="36"/>
      <c r="D172" s="36" t="s">
        <v>24</v>
      </c>
      <c r="E172" s="35" t="s">
        <v>94</v>
      </c>
      <c r="F172" s="35" t="s">
        <v>85</v>
      </c>
      <c r="G172" s="35" t="s">
        <v>54</v>
      </c>
      <c r="H172" s="82">
        <f>H173</f>
        <v>0</v>
      </c>
    </row>
    <row r="173" spans="1:8" ht="39" customHeight="1" hidden="1">
      <c r="A173" s="62"/>
      <c r="B173" s="39" t="s">
        <v>525</v>
      </c>
      <c r="C173" s="36"/>
      <c r="D173" s="36" t="s">
        <v>24</v>
      </c>
      <c r="E173" s="35" t="s">
        <v>94</v>
      </c>
      <c r="F173" s="35" t="s">
        <v>87</v>
      </c>
      <c r="G173" s="35" t="s">
        <v>54</v>
      </c>
      <c r="H173" s="82">
        <f>H177+H174</f>
        <v>0</v>
      </c>
    </row>
    <row r="174" spans="1:8" ht="41.25" customHeight="1" hidden="1">
      <c r="A174" s="12"/>
      <c r="B174" s="63" t="s">
        <v>526</v>
      </c>
      <c r="C174" s="35"/>
      <c r="D174" s="35" t="s">
        <v>24</v>
      </c>
      <c r="E174" s="35" t="s">
        <v>94</v>
      </c>
      <c r="F174" s="35" t="s">
        <v>96</v>
      </c>
      <c r="G174" s="14"/>
      <c r="H174" s="83">
        <f>H176</f>
        <v>0</v>
      </c>
    </row>
    <row r="175" spans="1:8" ht="25.5" hidden="1">
      <c r="A175" s="62"/>
      <c r="B175" s="64" t="s">
        <v>90</v>
      </c>
      <c r="C175" s="36"/>
      <c r="D175" s="36" t="s">
        <v>24</v>
      </c>
      <c r="E175" s="35" t="s">
        <v>94</v>
      </c>
      <c r="F175" s="35" t="s">
        <v>96</v>
      </c>
      <c r="G175" s="35" t="s">
        <v>97</v>
      </c>
      <c r="H175" s="83">
        <f>H176</f>
        <v>0</v>
      </c>
    </row>
    <row r="176" spans="1:8" ht="12.75" hidden="1">
      <c r="A176" s="12"/>
      <c r="B176" s="63" t="s">
        <v>91</v>
      </c>
      <c r="C176" s="35"/>
      <c r="D176" s="35" t="s">
        <v>24</v>
      </c>
      <c r="E176" s="35" t="s">
        <v>94</v>
      </c>
      <c r="F176" s="35" t="s">
        <v>96</v>
      </c>
      <c r="G176" s="14">
        <v>410</v>
      </c>
      <c r="H176" s="83">
        <v>0</v>
      </c>
    </row>
    <row r="177" spans="1:8" s="2" customFormat="1" ht="41.25" customHeight="1" hidden="1">
      <c r="A177" s="62"/>
      <c r="B177" s="39" t="s">
        <v>88</v>
      </c>
      <c r="C177" s="36"/>
      <c r="D177" s="36" t="s">
        <v>24</v>
      </c>
      <c r="E177" s="35" t="s">
        <v>94</v>
      </c>
      <c r="F177" s="35" t="s">
        <v>89</v>
      </c>
      <c r="G177" s="35"/>
      <c r="H177" s="83">
        <f>H178</f>
        <v>0</v>
      </c>
    </row>
    <row r="178" spans="1:8" s="2" customFormat="1" ht="25.5" customHeight="1" hidden="1">
      <c r="A178" s="62"/>
      <c r="B178" s="64" t="s">
        <v>90</v>
      </c>
      <c r="C178" s="36"/>
      <c r="D178" s="36" t="s">
        <v>24</v>
      </c>
      <c r="E178" s="35" t="s">
        <v>94</v>
      </c>
      <c r="F178" s="35" t="s">
        <v>89</v>
      </c>
      <c r="G178" s="35" t="s">
        <v>97</v>
      </c>
      <c r="H178" s="83">
        <f>H179</f>
        <v>0</v>
      </c>
    </row>
    <row r="179" spans="1:8" s="2" customFormat="1" ht="14.25" hidden="1">
      <c r="A179" s="62"/>
      <c r="B179" s="63" t="s">
        <v>91</v>
      </c>
      <c r="C179" s="32"/>
      <c r="D179" s="36" t="s">
        <v>24</v>
      </c>
      <c r="E179" s="35" t="s">
        <v>94</v>
      </c>
      <c r="F179" s="35" t="s">
        <v>89</v>
      </c>
      <c r="G179" s="35" t="s">
        <v>92</v>
      </c>
      <c r="H179" s="83">
        <v>0</v>
      </c>
    </row>
    <row r="180" spans="1:8" ht="39">
      <c r="A180" s="62"/>
      <c r="B180" s="39" t="s">
        <v>98</v>
      </c>
      <c r="C180" s="36"/>
      <c r="D180" s="36" t="s">
        <v>24</v>
      </c>
      <c r="E180" s="35" t="s">
        <v>94</v>
      </c>
      <c r="F180" s="35" t="s">
        <v>99</v>
      </c>
      <c r="G180" s="32"/>
      <c r="H180" s="82">
        <f>H181</f>
        <v>800</v>
      </c>
    </row>
    <row r="181" spans="1:8" ht="26.25">
      <c r="A181" s="62"/>
      <c r="B181" s="39" t="s">
        <v>100</v>
      </c>
      <c r="C181" s="36"/>
      <c r="D181" s="36" t="s">
        <v>24</v>
      </c>
      <c r="E181" s="35" t="s">
        <v>94</v>
      </c>
      <c r="F181" s="35" t="s">
        <v>101</v>
      </c>
      <c r="G181" s="32"/>
      <c r="H181" s="82">
        <f>H188+H182+H185</f>
        <v>800</v>
      </c>
    </row>
    <row r="182" spans="1:8" ht="26.25" hidden="1">
      <c r="A182" s="62"/>
      <c r="B182" s="39" t="s">
        <v>102</v>
      </c>
      <c r="C182" s="36"/>
      <c r="D182" s="36" t="s">
        <v>24</v>
      </c>
      <c r="E182" s="35" t="s">
        <v>94</v>
      </c>
      <c r="F182" s="35" t="s">
        <v>363</v>
      </c>
      <c r="G182" s="32"/>
      <c r="H182" s="82">
        <f>H183</f>
        <v>0</v>
      </c>
    </row>
    <row r="183" spans="1:8" ht="25.5" hidden="1">
      <c r="A183" s="62"/>
      <c r="B183" s="91" t="s">
        <v>105</v>
      </c>
      <c r="C183" s="36"/>
      <c r="D183" s="36" t="s">
        <v>24</v>
      </c>
      <c r="E183" s="35" t="s">
        <v>94</v>
      </c>
      <c r="F183" s="35" t="s">
        <v>363</v>
      </c>
      <c r="G183" s="35" t="s">
        <v>106</v>
      </c>
      <c r="H183" s="83">
        <f>H184</f>
        <v>0</v>
      </c>
    </row>
    <row r="184" spans="1:8" ht="25.5" hidden="1">
      <c r="A184" s="62"/>
      <c r="B184" s="34" t="s">
        <v>107</v>
      </c>
      <c r="C184" s="36"/>
      <c r="D184" s="36" t="s">
        <v>24</v>
      </c>
      <c r="E184" s="35" t="s">
        <v>94</v>
      </c>
      <c r="F184" s="35" t="s">
        <v>363</v>
      </c>
      <c r="G184" s="36">
        <v>630</v>
      </c>
      <c r="H184" s="82">
        <v>0</v>
      </c>
    </row>
    <row r="185" spans="1:8" ht="26.25" hidden="1">
      <c r="A185" s="62"/>
      <c r="B185" s="39" t="s">
        <v>365</v>
      </c>
      <c r="C185" s="36"/>
      <c r="D185" s="36" t="s">
        <v>24</v>
      </c>
      <c r="E185" s="35" t="s">
        <v>94</v>
      </c>
      <c r="F185" s="35" t="s">
        <v>364</v>
      </c>
      <c r="G185" s="32"/>
      <c r="H185" s="82">
        <f>H186</f>
        <v>0</v>
      </c>
    </row>
    <row r="186" spans="1:8" ht="25.5" hidden="1">
      <c r="A186" s="62"/>
      <c r="B186" s="39" t="s">
        <v>76</v>
      </c>
      <c r="C186" s="36"/>
      <c r="D186" s="36" t="s">
        <v>24</v>
      </c>
      <c r="E186" s="35" t="s">
        <v>94</v>
      </c>
      <c r="F186" s="35" t="s">
        <v>364</v>
      </c>
      <c r="G186" s="36">
        <v>200</v>
      </c>
      <c r="H186" s="82">
        <f>H187</f>
        <v>0</v>
      </c>
    </row>
    <row r="187" spans="1:8" ht="25.5" hidden="1">
      <c r="A187" s="62"/>
      <c r="B187" s="34" t="s">
        <v>77</v>
      </c>
      <c r="C187" s="36"/>
      <c r="D187" s="36" t="s">
        <v>24</v>
      </c>
      <c r="E187" s="35" t="s">
        <v>94</v>
      </c>
      <c r="F187" s="35" t="s">
        <v>364</v>
      </c>
      <c r="G187" s="35" t="s">
        <v>78</v>
      </c>
      <c r="H187" s="83">
        <v>0</v>
      </c>
    </row>
    <row r="188" spans="1:8" ht="26.25">
      <c r="A188" s="62"/>
      <c r="B188" s="39" t="s">
        <v>102</v>
      </c>
      <c r="C188" s="36"/>
      <c r="D188" s="36" t="s">
        <v>24</v>
      </c>
      <c r="E188" s="35" t="s">
        <v>94</v>
      </c>
      <c r="F188" s="35" t="s">
        <v>103</v>
      </c>
      <c r="G188" s="32"/>
      <c r="H188" s="82">
        <f>H190+H192</f>
        <v>800</v>
      </c>
    </row>
    <row r="189" spans="1:8" ht="25.5">
      <c r="A189" s="62"/>
      <c r="B189" s="39" t="s">
        <v>76</v>
      </c>
      <c r="C189" s="36"/>
      <c r="D189" s="36" t="s">
        <v>24</v>
      </c>
      <c r="E189" s="35" t="s">
        <v>94</v>
      </c>
      <c r="F189" s="35" t="s">
        <v>103</v>
      </c>
      <c r="G189" s="36">
        <v>200</v>
      </c>
      <c r="H189" s="82">
        <f>H190</f>
        <v>800</v>
      </c>
    </row>
    <row r="190" spans="1:8" ht="25.5">
      <c r="A190" s="62"/>
      <c r="B190" s="34" t="s">
        <v>77</v>
      </c>
      <c r="C190" s="36"/>
      <c r="D190" s="36" t="s">
        <v>24</v>
      </c>
      <c r="E190" s="35" t="s">
        <v>94</v>
      </c>
      <c r="F190" s="35" t="s">
        <v>103</v>
      </c>
      <c r="G190" s="35" t="s">
        <v>78</v>
      </c>
      <c r="H190" s="83">
        <v>800</v>
      </c>
    </row>
    <row r="191" spans="1:8" ht="25.5" hidden="1">
      <c r="A191" s="62"/>
      <c r="B191" s="91" t="s">
        <v>105</v>
      </c>
      <c r="C191" s="36"/>
      <c r="D191" s="36" t="s">
        <v>24</v>
      </c>
      <c r="E191" s="35" t="s">
        <v>94</v>
      </c>
      <c r="F191" s="35" t="s">
        <v>103</v>
      </c>
      <c r="G191" s="35" t="s">
        <v>106</v>
      </c>
      <c r="H191" s="83">
        <f>H192</f>
        <v>0</v>
      </c>
    </row>
    <row r="192" spans="1:8" ht="25.5" hidden="1">
      <c r="A192" s="62"/>
      <c r="B192" s="34" t="s">
        <v>107</v>
      </c>
      <c r="C192" s="36"/>
      <c r="D192" s="36" t="s">
        <v>24</v>
      </c>
      <c r="E192" s="35" t="s">
        <v>94</v>
      </c>
      <c r="F192" s="35" t="s">
        <v>103</v>
      </c>
      <c r="G192" s="36">
        <v>630</v>
      </c>
      <c r="H192" s="82">
        <v>0</v>
      </c>
    </row>
    <row r="193" spans="1:8" ht="25.5">
      <c r="A193" s="62"/>
      <c r="B193" s="39" t="s">
        <v>109</v>
      </c>
      <c r="C193" s="36"/>
      <c r="D193" s="36" t="s">
        <v>24</v>
      </c>
      <c r="E193" s="35" t="s">
        <v>94</v>
      </c>
      <c r="F193" s="35" t="s">
        <v>110</v>
      </c>
      <c r="G193" s="36"/>
      <c r="H193" s="82">
        <f>H194</f>
        <v>1000</v>
      </c>
    </row>
    <row r="194" spans="1:8" ht="25.5">
      <c r="A194" s="62"/>
      <c r="B194" s="39" t="s">
        <v>111</v>
      </c>
      <c r="C194" s="36"/>
      <c r="D194" s="36" t="s">
        <v>24</v>
      </c>
      <c r="E194" s="35" t="s">
        <v>94</v>
      </c>
      <c r="F194" s="35" t="s">
        <v>112</v>
      </c>
      <c r="G194" s="36"/>
      <c r="H194" s="82">
        <f>H195</f>
        <v>1000</v>
      </c>
    </row>
    <row r="195" spans="1:8" ht="25.5">
      <c r="A195" s="62"/>
      <c r="B195" s="39" t="s">
        <v>115</v>
      </c>
      <c r="C195" s="36"/>
      <c r="D195" s="36" t="s">
        <v>24</v>
      </c>
      <c r="E195" s="35" t="s">
        <v>94</v>
      </c>
      <c r="F195" s="35" t="s">
        <v>116</v>
      </c>
      <c r="G195" s="36"/>
      <c r="H195" s="82">
        <f>H196</f>
        <v>1000</v>
      </c>
    </row>
    <row r="196" spans="1:8" ht="25.5">
      <c r="A196" s="62"/>
      <c r="B196" s="59" t="s">
        <v>76</v>
      </c>
      <c r="C196" s="36"/>
      <c r="D196" s="36" t="s">
        <v>24</v>
      </c>
      <c r="E196" s="35" t="s">
        <v>94</v>
      </c>
      <c r="F196" s="35" t="s">
        <v>116</v>
      </c>
      <c r="G196" s="36">
        <v>200</v>
      </c>
      <c r="H196" s="82">
        <f>H197</f>
        <v>1000</v>
      </c>
    </row>
    <row r="197" spans="1:8" ht="25.5">
      <c r="A197" s="62"/>
      <c r="B197" s="34" t="s">
        <v>77</v>
      </c>
      <c r="C197" s="36"/>
      <c r="D197" s="36" t="s">
        <v>24</v>
      </c>
      <c r="E197" s="35" t="s">
        <v>94</v>
      </c>
      <c r="F197" s="35" t="s">
        <v>116</v>
      </c>
      <c r="G197" s="35" t="s">
        <v>78</v>
      </c>
      <c r="H197" s="82">
        <f>2000-1000</f>
        <v>1000</v>
      </c>
    </row>
    <row r="198" spans="1:8" ht="54" customHeight="1">
      <c r="A198" s="62"/>
      <c r="B198" s="47" t="s">
        <v>155</v>
      </c>
      <c r="C198" s="32"/>
      <c r="D198" s="32" t="s">
        <v>24</v>
      </c>
      <c r="E198" s="31" t="s">
        <v>94</v>
      </c>
      <c r="F198" s="44" t="s">
        <v>232</v>
      </c>
      <c r="G198" s="32"/>
      <c r="H198" s="81">
        <f>H199</f>
        <v>1000</v>
      </c>
    </row>
    <row r="199" spans="1:8" ht="26.25">
      <c r="A199" s="62"/>
      <c r="B199" s="39" t="s">
        <v>241</v>
      </c>
      <c r="C199" s="36"/>
      <c r="D199" s="36" t="s">
        <v>24</v>
      </c>
      <c r="E199" s="35" t="s">
        <v>94</v>
      </c>
      <c r="F199" s="35" t="s">
        <v>242</v>
      </c>
      <c r="G199" s="32"/>
      <c r="H199" s="82">
        <f>H200</f>
        <v>1000</v>
      </c>
    </row>
    <row r="200" spans="1:8" ht="26.25">
      <c r="A200" s="62"/>
      <c r="B200" s="39" t="s">
        <v>243</v>
      </c>
      <c r="C200" s="36"/>
      <c r="D200" s="36" t="s">
        <v>24</v>
      </c>
      <c r="E200" s="35" t="s">
        <v>94</v>
      </c>
      <c r="F200" s="35" t="s">
        <v>244</v>
      </c>
      <c r="G200" s="32"/>
      <c r="H200" s="82">
        <f>H201</f>
        <v>1000</v>
      </c>
    </row>
    <row r="201" spans="1:8" ht="14.25">
      <c r="A201" s="62"/>
      <c r="B201" s="39" t="s">
        <v>245</v>
      </c>
      <c r="C201" s="36"/>
      <c r="D201" s="36" t="s">
        <v>24</v>
      </c>
      <c r="E201" s="35" t="s">
        <v>94</v>
      </c>
      <c r="F201" s="35" t="s">
        <v>246</v>
      </c>
      <c r="G201" s="35"/>
      <c r="H201" s="82">
        <f>H203</f>
        <v>1000</v>
      </c>
    </row>
    <row r="202" spans="1:8" ht="25.5">
      <c r="A202" s="62"/>
      <c r="B202" s="39" t="s">
        <v>76</v>
      </c>
      <c r="C202" s="36"/>
      <c r="D202" s="36" t="s">
        <v>24</v>
      </c>
      <c r="E202" s="35" t="s">
        <v>94</v>
      </c>
      <c r="F202" s="35" t="s">
        <v>246</v>
      </c>
      <c r="G202" s="35" t="s">
        <v>104</v>
      </c>
      <c r="H202" s="82">
        <f>H203</f>
        <v>1000</v>
      </c>
    </row>
    <row r="203" spans="1:8" ht="25.5">
      <c r="A203" s="62"/>
      <c r="B203" s="34" t="s">
        <v>77</v>
      </c>
      <c r="C203" s="36"/>
      <c r="D203" s="36" t="s">
        <v>24</v>
      </c>
      <c r="E203" s="35" t="s">
        <v>94</v>
      </c>
      <c r="F203" s="35" t="s">
        <v>246</v>
      </c>
      <c r="G203" s="35" t="s">
        <v>78</v>
      </c>
      <c r="H203" s="82">
        <v>1000</v>
      </c>
    </row>
    <row r="204" spans="1:8" ht="12.75">
      <c r="A204" s="25"/>
      <c r="B204" s="26" t="s">
        <v>199</v>
      </c>
      <c r="C204" s="28"/>
      <c r="D204" s="28" t="s">
        <v>24</v>
      </c>
      <c r="E204" s="27" t="s">
        <v>200</v>
      </c>
      <c r="F204" s="28"/>
      <c r="G204" s="28"/>
      <c r="H204" s="80">
        <f>H205+H256+H261</f>
        <v>18577.47</v>
      </c>
    </row>
    <row r="205" spans="1:9" ht="81">
      <c r="A205" s="54"/>
      <c r="B205" s="47" t="s">
        <v>153</v>
      </c>
      <c r="C205" s="32"/>
      <c r="D205" s="32" t="s">
        <v>24</v>
      </c>
      <c r="E205" s="31" t="s">
        <v>200</v>
      </c>
      <c r="F205" s="32" t="s">
        <v>192</v>
      </c>
      <c r="G205" s="31" t="s">
        <v>54</v>
      </c>
      <c r="H205" s="81">
        <f>H206+H229+H251</f>
        <v>5707.469999999999</v>
      </c>
      <c r="I205" s="92"/>
    </row>
    <row r="206" spans="1:9" ht="25.5">
      <c r="A206" s="54"/>
      <c r="B206" s="39" t="s">
        <v>193</v>
      </c>
      <c r="C206" s="36"/>
      <c r="D206" s="36" t="s">
        <v>24</v>
      </c>
      <c r="E206" s="35" t="s">
        <v>200</v>
      </c>
      <c r="F206" s="36" t="s">
        <v>194</v>
      </c>
      <c r="G206" s="35" t="s">
        <v>54</v>
      </c>
      <c r="H206" s="82">
        <f>H207</f>
        <v>5094.139999999999</v>
      </c>
      <c r="I206" s="92"/>
    </row>
    <row r="207" spans="1:9" ht="12" customHeight="1">
      <c r="A207" s="54"/>
      <c r="B207" s="39" t="s">
        <v>195</v>
      </c>
      <c r="C207" s="36"/>
      <c r="D207" s="36" t="s">
        <v>24</v>
      </c>
      <c r="E207" s="35" t="s">
        <v>200</v>
      </c>
      <c r="F207" s="36" t="s">
        <v>196</v>
      </c>
      <c r="G207" s="35" t="s">
        <v>54</v>
      </c>
      <c r="H207" s="82">
        <f>H208+H226+H223+H211+H214+H217+H220</f>
        <v>5094.139999999999</v>
      </c>
      <c r="I207" s="92"/>
    </row>
    <row r="208" spans="1:9" s="5" customFormat="1" ht="39.75" customHeight="1">
      <c r="A208" s="33"/>
      <c r="B208" s="39" t="s">
        <v>197</v>
      </c>
      <c r="C208" s="36"/>
      <c r="D208" s="36" t="s">
        <v>24</v>
      </c>
      <c r="E208" s="35" t="s">
        <v>200</v>
      </c>
      <c r="F208" s="36" t="s">
        <v>198</v>
      </c>
      <c r="G208" s="35"/>
      <c r="H208" s="83">
        <f>H209</f>
        <v>624</v>
      </c>
      <c r="I208" s="93"/>
    </row>
    <row r="209" spans="1:9" s="5" customFormat="1" ht="28.5" customHeight="1">
      <c r="A209" s="33"/>
      <c r="B209" s="64" t="s">
        <v>90</v>
      </c>
      <c r="C209" s="36"/>
      <c r="D209" s="36" t="s">
        <v>24</v>
      </c>
      <c r="E209" s="35" t="s">
        <v>200</v>
      </c>
      <c r="F209" s="36" t="s">
        <v>198</v>
      </c>
      <c r="G209" s="35" t="s">
        <v>97</v>
      </c>
      <c r="H209" s="83">
        <f>H210</f>
        <v>624</v>
      </c>
      <c r="I209" s="93"/>
    </row>
    <row r="210" spans="1:9" s="5" customFormat="1" ht="14.25">
      <c r="A210" s="33"/>
      <c r="B210" s="63" t="s">
        <v>91</v>
      </c>
      <c r="C210" s="36"/>
      <c r="D210" s="36" t="s">
        <v>24</v>
      </c>
      <c r="E210" s="35" t="s">
        <v>200</v>
      </c>
      <c r="F210" s="36" t="s">
        <v>198</v>
      </c>
      <c r="G210" s="35" t="s">
        <v>92</v>
      </c>
      <c r="H210" s="83">
        <v>624</v>
      </c>
      <c r="I210" s="93"/>
    </row>
    <row r="211" spans="1:9" s="5" customFormat="1" ht="39.75" customHeight="1" hidden="1">
      <c r="A211" s="33"/>
      <c r="B211" s="39" t="s">
        <v>217</v>
      </c>
      <c r="C211" s="36"/>
      <c r="D211" s="36" t="s">
        <v>24</v>
      </c>
      <c r="E211" s="35" t="s">
        <v>200</v>
      </c>
      <c r="F211" s="36" t="s">
        <v>486</v>
      </c>
      <c r="G211" s="35"/>
      <c r="H211" s="83">
        <f>H213</f>
        <v>0</v>
      </c>
      <c r="I211" s="93"/>
    </row>
    <row r="212" spans="1:9" s="5" customFormat="1" ht="28.5" customHeight="1" hidden="1">
      <c r="A212" s="33"/>
      <c r="B212" s="39" t="s">
        <v>76</v>
      </c>
      <c r="C212" s="36"/>
      <c r="D212" s="36" t="s">
        <v>24</v>
      </c>
      <c r="E212" s="35" t="s">
        <v>200</v>
      </c>
      <c r="F212" s="36" t="s">
        <v>486</v>
      </c>
      <c r="G212" s="35" t="s">
        <v>104</v>
      </c>
      <c r="H212" s="83">
        <f>H213</f>
        <v>0</v>
      </c>
      <c r="I212" s="93"/>
    </row>
    <row r="213" spans="1:9" s="5" customFormat="1" ht="12.75" customHeight="1" hidden="1">
      <c r="A213" s="33"/>
      <c r="B213" s="34" t="s">
        <v>77</v>
      </c>
      <c r="C213" s="36"/>
      <c r="D213" s="36" t="s">
        <v>24</v>
      </c>
      <c r="E213" s="35" t="s">
        <v>200</v>
      </c>
      <c r="F213" s="36" t="s">
        <v>486</v>
      </c>
      <c r="G213" s="35" t="s">
        <v>78</v>
      </c>
      <c r="H213" s="83">
        <f>750-750</f>
        <v>0</v>
      </c>
      <c r="I213" s="93"/>
    </row>
    <row r="214" spans="1:9" s="5" customFormat="1" ht="27.75" customHeight="1">
      <c r="A214" s="33"/>
      <c r="B214" s="39" t="s">
        <v>203</v>
      </c>
      <c r="C214" s="36"/>
      <c r="D214" s="36" t="s">
        <v>24</v>
      </c>
      <c r="E214" s="35" t="s">
        <v>200</v>
      </c>
      <c r="F214" s="36" t="s">
        <v>204</v>
      </c>
      <c r="G214" s="35"/>
      <c r="H214" s="83">
        <f>H216</f>
        <v>2000</v>
      </c>
      <c r="I214" s="93"/>
    </row>
    <row r="215" spans="1:9" s="5" customFormat="1" ht="12.75" customHeight="1">
      <c r="A215" s="33"/>
      <c r="B215" s="39" t="s">
        <v>76</v>
      </c>
      <c r="C215" s="36"/>
      <c r="D215" s="36" t="s">
        <v>24</v>
      </c>
      <c r="E215" s="35" t="s">
        <v>200</v>
      </c>
      <c r="F215" s="36" t="s">
        <v>204</v>
      </c>
      <c r="G215" s="35" t="s">
        <v>104</v>
      </c>
      <c r="H215" s="83">
        <f>H216</f>
        <v>2000</v>
      </c>
      <c r="I215" s="93"/>
    </row>
    <row r="216" spans="1:9" s="5" customFormat="1" ht="36.75" customHeight="1">
      <c r="A216" s="33"/>
      <c r="B216" s="34" t="s">
        <v>77</v>
      </c>
      <c r="C216" s="36"/>
      <c r="D216" s="36" t="s">
        <v>24</v>
      </c>
      <c r="E216" s="35" t="s">
        <v>200</v>
      </c>
      <c r="F216" s="36" t="s">
        <v>204</v>
      </c>
      <c r="G216" s="35" t="s">
        <v>78</v>
      </c>
      <c r="H216" s="83">
        <f>3000-1000</f>
        <v>2000</v>
      </c>
      <c r="I216" s="93"/>
    </row>
    <row r="217" spans="1:9" s="5" customFormat="1" ht="25.5" customHeight="1" hidden="1">
      <c r="A217" s="33"/>
      <c r="B217" s="65" t="s">
        <v>451</v>
      </c>
      <c r="C217" s="36"/>
      <c r="D217" s="36" t="s">
        <v>24</v>
      </c>
      <c r="E217" s="35" t="s">
        <v>200</v>
      </c>
      <c r="F217" s="36" t="s">
        <v>484</v>
      </c>
      <c r="G217" s="35"/>
      <c r="H217" s="83">
        <f>H218</f>
        <v>0</v>
      </c>
      <c r="I217" s="93"/>
    </row>
    <row r="218" spans="1:9" s="5" customFormat="1" ht="25.5" customHeight="1" hidden="1">
      <c r="A218" s="33"/>
      <c r="B218" s="65" t="s">
        <v>127</v>
      </c>
      <c r="C218" s="36"/>
      <c r="D218" s="36" t="s">
        <v>24</v>
      </c>
      <c r="E218" s="35" t="s">
        <v>200</v>
      </c>
      <c r="F218" s="36" t="s">
        <v>484</v>
      </c>
      <c r="G218" s="35" t="s">
        <v>128</v>
      </c>
      <c r="H218" s="83">
        <f>H219</f>
        <v>0</v>
      </c>
      <c r="I218" s="93"/>
    </row>
    <row r="219" spans="1:9" s="5" customFormat="1" ht="25.5" customHeight="1" hidden="1">
      <c r="A219" s="33"/>
      <c r="B219" s="65" t="s">
        <v>25</v>
      </c>
      <c r="C219" s="36"/>
      <c r="D219" s="36" t="s">
        <v>24</v>
      </c>
      <c r="E219" s="35" t="s">
        <v>200</v>
      </c>
      <c r="F219" s="36" t="s">
        <v>484</v>
      </c>
      <c r="G219" s="35" t="s">
        <v>26</v>
      </c>
      <c r="H219" s="83">
        <v>0</v>
      </c>
      <c r="I219" s="93"/>
    </row>
    <row r="220" spans="1:9" s="5" customFormat="1" ht="51" hidden="1">
      <c r="A220" s="33"/>
      <c r="B220" s="39" t="s">
        <v>197</v>
      </c>
      <c r="C220" s="36"/>
      <c r="D220" s="36" t="s">
        <v>24</v>
      </c>
      <c r="E220" s="35" t="s">
        <v>200</v>
      </c>
      <c r="F220" s="36" t="s">
        <v>485</v>
      </c>
      <c r="G220" s="35"/>
      <c r="H220" s="83">
        <f>H222</f>
        <v>0</v>
      </c>
      <c r="I220" s="93"/>
    </row>
    <row r="221" spans="1:9" s="5" customFormat="1" ht="25.5" hidden="1">
      <c r="A221" s="33"/>
      <c r="B221" s="64" t="s">
        <v>90</v>
      </c>
      <c r="C221" s="36"/>
      <c r="D221" s="36" t="s">
        <v>24</v>
      </c>
      <c r="E221" s="35" t="s">
        <v>200</v>
      </c>
      <c r="F221" s="36" t="s">
        <v>485</v>
      </c>
      <c r="G221" s="35" t="s">
        <v>97</v>
      </c>
      <c r="H221" s="83">
        <f>H222</f>
        <v>0</v>
      </c>
      <c r="I221" s="93"/>
    </row>
    <row r="222" spans="1:9" s="5" customFormat="1" ht="14.25" hidden="1">
      <c r="A222" s="33"/>
      <c r="B222" s="63" t="s">
        <v>91</v>
      </c>
      <c r="C222" s="36"/>
      <c r="D222" s="36" t="s">
        <v>24</v>
      </c>
      <c r="E222" s="35" t="s">
        <v>200</v>
      </c>
      <c r="F222" s="36" t="s">
        <v>485</v>
      </c>
      <c r="G222" s="35" t="s">
        <v>92</v>
      </c>
      <c r="H222" s="83">
        <f>7093-7093</f>
        <v>0</v>
      </c>
      <c r="I222" s="93"/>
    </row>
    <row r="223" spans="1:9" s="5" customFormat="1" ht="25.5" hidden="1">
      <c r="A223" s="33"/>
      <c r="B223" s="65" t="s">
        <v>451</v>
      </c>
      <c r="C223" s="36"/>
      <c r="D223" s="36" t="s">
        <v>24</v>
      </c>
      <c r="E223" s="35" t="s">
        <v>200</v>
      </c>
      <c r="F223" s="36" t="s">
        <v>450</v>
      </c>
      <c r="G223" s="35"/>
      <c r="H223" s="83">
        <f>H224</f>
        <v>0</v>
      </c>
      <c r="I223" s="93"/>
    </row>
    <row r="224" spans="1:9" s="5" customFormat="1" ht="14.25" hidden="1">
      <c r="A224" s="33"/>
      <c r="B224" s="65" t="s">
        <v>127</v>
      </c>
      <c r="C224" s="36"/>
      <c r="D224" s="36" t="s">
        <v>24</v>
      </c>
      <c r="E224" s="35" t="s">
        <v>200</v>
      </c>
      <c r="F224" s="36" t="s">
        <v>450</v>
      </c>
      <c r="G224" s="35" t="s">
        <v>128</v>
      </c>
      <c r="H224" s="83">
        <f>H225</f>
        <v>0</v>
      </c>
      <c r="I224" s="93"/>
    </row>
    <row r="225" spans="1:9" s="5" customFormat="1" ht="38.25" hidden="1">
      <c r="A225" s="33"/>
      <c r="B225" s="65" t="s">
        <v>25</v>
      </c>
      <c r="C225" s="36"/>
      <c r="D225" s="36" t="s">
        <v>24</v>
      </c>
      <c r="E225" s="35" t="s">
        <v>200</v>
      </c>
      <c r="F225" s="36" t="s">
        <v>450</v>
      </c>
      <c r="G225" s="35" t="s">
        <v>26</v>
      </c>
      <c r="H225" s="83">
        <v>0</v>
      </c>
      <c r="I225" s="93"/>
    </row>
    <row r="226" spans="1:9" s="5" customFormat="1" ht="39" customHeight="1">
      <c r="A226" s="33"/>
      <c r="B226" s="39" t="s">
        <v>197</v>
      </c>
      <c r="C226" s="36"/>
      <c r="D226" s="36" t="s">
        <v>24</v>
      </c>
      <c r="E226" s="35" t="s">
        <v>200</v>
      </c>
      <c r="F226" s="36" t="s">
        <v>201</v>
      </c>
      <c r="G226" s="35"/>
      <c r="H226" s="83">
        <f>H228</f>
        <v>2470.14</v>
      </c>
      <c r="I226" s="93"/>
    </row>
    <row r="227" spans="1:9" s="5" customFormat="1" ht="25.5">
      <c r="A227" s="33"/>
      <c r="B227" s="64" t="s">
        <v>90</v>
      </c>
      <c r="C227" s="36"/>
      <c r="D227" s="36" t="s">
        <v>24</v>
      </c>
      <c r="E227" s="35" t="s">
        <v>200</v>
      </c>
      <c r="F227" s="36" t="s">
        <v>201</v>
      </c>
      <c r="G227" s="35" t="s">
        <v>97</v>
      </c>
      <c r="H227" s="83">
        <f>H228</f>
        <v>2470.14</v>
      </c>
      <c r="I227" s="93"/>
    </row>
    <row r="228" spans="1:9" s="5" customFormat="1" ht="14.25">
      <c r="A228" s="33"/>
      <c r="B228" s="63" t="s">
        <v>91</v>
      </c>
      <c r="C228" s="36"/>
      <c r="D228" s="36" t="s">
        <v>24</v>
      </c>
      <c r="E228" s="35" t="s">
        <v>200</v>
      </c>
      <c r="F228" s="36" t="s">
        <v>201</v>
      </c>
      <c r="G228" s="35" t="s">
        <v>92</v>
      </c>
      <c r="H228" s="83">
        <v>2470.14</v>
      </c>
      <c r="I228" s="93"/>
    </row>
    <row r="229" spans="1:8" ht="25.5">
      <c r="A229" s="33"/>
      <c r="B229" s="39" t="s">
        <v>205</v>
      </c>
      <c r="C229" s="36"/>
      <c r="D229" s="36" t="s">
        <v>24</v>
      </c>
      <c r="E229" s="35" t="s">
        <v>200</v>
      </c>
      <c r="F229" s="36" t="s">
        <v>206</v>
      </c>
      <c r="G229" s="35"/>
      <c r="H229" s="82">
        <f>H230</f>
        <v>413.33000000000004</v>
      </c>
    </row>
    <row r="230" spans="1:9" ht="12.75">
      <c r="A230" s="54"/>
      <c r="B230" s="39" t="s">
        <v>207</v>
      </c>
      <c r="C230" s="36"/>
      <c r="D230" s="36" t="s">
        <v>24</v>
      </c>
      <c r="E230" s="35" t="s">
        <v>200</v>
      </c>
      <c r="F230" s="36" t="s">
        <v>208</v>
      </c>
      <c r="G230" s="35" t="s">
        <v>54</v>
      </c>
      <c r="H230" s="82">
        <f>H236+H231+H242+H245+H248+H239</f>
        <v>413.33000000000004</v>
      </c>
      <c r="I230" s="92"/>
    </row>
    <row r="231" spans="1:9" ht="25.5" hidden="1">
      <c r="A231" s="54"/>
      <c r="B231" s="34" t="s">
        <v>209</v>
      </c>
      <c r="C231" s="36"/>
      <c r="D231" s="36" t="s">
        <v>24</v>
      </c>
      <c r="E231" s="35" t="s">
        <v>200</v>
      </c>
      <c r="F231" s="36" t="s">
        <v>27</v>
      </c>
      <c r="G231" s="35"/>
      <c r="H231" s="82">
        <f>H233+H235</f>
        <v>0</v>
      </c>
      <c r="I231" s="92"/>
    </row>
    <row r="232" spans="1:9" ht="25.5" hidden="1">
      <c r="A232" s="54"/>
      <c r="B232" s="34" t="s">
        <v>76</v>
      </c>
      <c r="C232" s="36"/>
      <c r="D232" s="36" t="s">
        <v>24</v>
      </c>
      <c r="E232" s="35" t="s">
        <v>200</v>
      </c>
      <c r="F232" s="36" t="s">
        <v>210</v>
      </c>
      <c r="G232" s="35" t="s">
        <v>104</v>
      </c>
      <c r="H232" s="82">
        <f>H233</f>
        <v>0</v>
      </c>
      <c r="I232" s="92"/>
    </row>
    <row r="233" spans="1:9" ht="25.5" hidden="1">
      <c r="A233" s="54"/>
      <c r="B233" s="39" t="s">
        <v>77</v>
      </c>
      <c r="C233" s="36"/>
      <c r="D233" s="36" t="s">
        <v>24</v>
      </c>
      <c r="E233" s="35" t="s">
        <v>200</v>
      </c>
      <c r="F233" s="36" t="s">
        <v>210</v>
      </c>
      <c r="G233" s="35" t="s">
        <v>78</v>
      </c>
      <c r="H233" s="82">
        <f>500-500</f>
        <v>0</v>
      </c>
      <c r="I233" s="92"/>
    </row>
    <row r="234" spans="1:9" ht="25.5" hidden="1">
      <c r="A234" s="54"/>
      <c r="B234" s="64" t="s">
        <v>90</v>
      </c>
      <c r="C234" s="36"/>
      <c r="D234" s="36" t="s">
        <v>24</v>
      </c>
      <c r="E234" s="35" t="s">
        <v>200</v>
      </c>
      <c r="F234" s="36" t="s">
        <v>210</v>
      </c>
      <c r="G234" s="35" t="s">
        <v>97</v>
      </c>
      <c r="H234" s="82">
        <f>H235</f>
        <v>0</v>
      </c>
      <c r="I234" s="92"/>
    </row>
    <row r="235" spans="1:9" ht="12.75" hidden="1">
      <c r="A235" s="54"/>
      <c r="B235" s="63" t="s">
        <v>91</v>
      </c>
      <c r="C235" s="36"/>
      <c r="D235" s="36" t="s">
        <v>24</v>
      </c>
      <c r="E235" s="35" t="s">
        <v>200</v>
      </c>
      <c r="F235" s="36" t="s">
        <v>210</v>
      </c>
      <c r="G235" s="35" t="s">
        <v>92</v>
      </c>
      <c r="H235" s="82">
        <v>0</v>
      </c>
      <c r="I235" s="92"/>
    </row>
    <row r="236" spans="1:9" ht="38.25">
      <c r="A236" s="33"/>
      <c r="B236" s="66" t="s">
        <v>211</v>
      </c>
      <c r="C236" s="36"/>
      <c r="D236" s="36" t="s">
        <v>24</v>
      </c>
      <c r="E236" s="35" t="s">
        <v>200</v>
      </c>
      <c r="F236" s="36" t="s">
        <v>212</v>
      </c>
      <c r="G236" s="35"/>
      <c r="H236" s="82">
        <f>H238</f>
        <v>200</v>
      </c>
      <c r="I236" s="92"/>
    </row>
    <row r="237" spans="1:9" ht="25.5">
      <c r="A237" s="33"/>
      <c r="B237" s="66" t="s">
        <v>76</v>
      </c>
      <c r="C237" s="36"/>
      <c r="D237" s="36" t="s">
        <v>24</v>
      </c>
      <c r="E237" s="35" t="s">
        <v>200</v>
      </c>
      <c r="F237" s="36" t="s">
        <v>212</v>
      </c>
      <c r="G237" s="35" t="s">
        <v>104</v>
      </c>
      <c r="H237" s="82">
        <f>H238</f>
        <v>200</v>
      </c>
      <c r="I237" s="92"/>
    </row>
    <row r="238" spans="1:9" ht="25.5">
      <c r="A238" s="33"/>
      <c r="B238" s="34" t="s">
        <v>77</v>
      </c>
      <c r="C238" s="36"/>
      <c r="D238" s="36" t="s">
        <v>24</v>
      </c>
      <c r="E238" s="35" t="s">
        <v>200</v>
      </c>
      <c r="F238" s="36" t="s">
        <v>212</v>
      </c>
      <c r="G238" s="35" t="s">
        <v>78</v>
      </c>
      <c r="H238" s="83">
        <f>1000-500-300</f>
        <v>200</v>
      </c>
      <c r="I238" s="92"/>
    </row>
    <row r="239" spans="1:9" ht="38.25" hidden="1">
      <c r="A239" s="54"/>
      <c r="B239" s="34" t="s">
        <v>503</v>
      </c>
      <c r="C239" s="36"/>
      <c r="D239" s="36" t="s">
        <v>24</v>
      </c>
      <c r="E239" s="35" t="s">
        <v>200</v>
      </c>
      <c r="F239" s="36" t="s">
        <v>502</v>
      </c>
      <c r="G239" s="35"/>
      <c r="H239" s="82">
        <f>H240</f>
        <v>0</v>
      </c>
      <c r="I239" s="92"/>
    </row>
    <row r="240" spans="1:9" ht="25.5" hidden="1">
      <c r="A240" s="54"/>
      <c r="B240" s="65" t="s">
        <v>90</v>
      </c>
      <c r="C240" s="36"/>
      <c r="D240" s="36" t="s">
        <v>24</v>
      </c>
      <c r="E240" s="35" t="s">
        <v>200</v>
      </c>
      <c r="F240" s="36" t="s">
        <v>502</v>
      </c>
      <c r="G240" s="35" t="s">
        <v>97</v>
      </c>
      <c r="H240" s="82">
        <f>H241</f>
        <v>0</v>
      </c>
      <c r="I240" s="92"/>
    </row>
    <row r="241" spans="1:9" ht="12.75" hidden="1">
      <c r="A241" s="54"/>
      <c r="B241" s="65" t="s">
        <v>91</v>
      </c>
      <c r="C241" s="36"/>
      <c r="D241" s="36" t="s">
        <v>24</v>
      </c>
      <c r="E241" s="35" t="s">
        <v>200</v>
      </c>
      <c r="F241" s="36" t="s">
        <v>502</v>
      </c>
      <c r="G241" s="35" t="s">
        <v>92</v>
      </c>
      <c r="H241" s="82">
        <f>7110.88-7110.88</f>
        <v>0</v>
      </c>
      <c r="I241" s="92"/>
    </row>
    <row r="242" spans="1:8" ht="25.5" customHeight="1" hidden="1">
      <c r="A242" s="33"/>
      <c r="B242" s="34" t="s">
        <v>454</v>
      </c>
      <c r="C242" s="36"/>
      <c r="D242" s="36" t="s">
        <v>24</v>
      </c>
      <c r="E242" s="35" t="s">
        <v>200</v>
      </c>
      <c r="F242" s="36" t="s">
        <v>458</v>
      </c>
      <c r="G242" s="35"/>
      <c r="H242" s="82">
        <f>H243</f>
        <v>0</v>
      </c>
    </row>
    <row r="243" spans="1:8" ht="25.5" customHeight="1" hidden="1">
      <c r="A243" s="33"/>
      <c r="B243" s="59" t="s">
        <v>76</v>
      </c>
      <c r="C243" s="36"/>
      <c r="D243" s="36" t="s">
        <v>24</v>
      </c>
      <c r="E243" s="35" t="s">
        <v>200</v>
      </c>
      <c r="F243" s="36" t="s">
        <v>458</v>
      </c>
      <c r="G243" s="35" t="s">
        <v>104</v>
      </c>
      <c r="H243" s="83">
        <f>H244</f>
        <v>0</v>
      </c>
    </row>
    <row r="244" spans="1:8" ht="25.5" hidden="1">
      <c r="A244" s="33"/>
      <c r="B244" s="34" t="s">
        <v>77</v>
      </c>
      <c r="C244" s="36"/>
      <c r="D244" s="36" t="s">
        <v>24</v>
      </c>
      <c r="E244" s="35" t="s">
        <v>200</v>
      </c>
      <c r="F244" s="36" t="s">
        <v>458</v>
      </c>
      <c r="G244" s="35" t="s">
        <v>78</v>
      </c>
      <c r="H244" s="83">
        <v>0</v>
      </c>
    </row>
    <row r="245" spans="1:8" ht="41.25" customHeight="1">
      <c r="A245" s="54"/>
      <c r="B245" s="34" t="s">
        <v>209</v>
      </c>
      <c r="C245" s="36"/>
      <c r="D245" s="36" t="s">
        <v>24</v>
      </c>
      <c r="E245" s="35" t="s">
        <v>200</v>
      </c>
      <c r="F245" s="36" t="s">
        <v>452</v>
      </c>
      <c r="G245" s="35"/>
      <c r="H245" s="82">
        <f>H246</f>
        <v>213.33</v>
      </c>
    </row>
    <row r="246" spans="1:8" ht="25.5">
      <c r="A246" s="54"/>
      <c r="B246" s="65" t="s">
        <v>90</v>
      </c>
      <c r="C246" s="36"/>
      <c r="D246" s="36" t="s">
        <v>24</v>
      </c>
      <c r="E246" s="35" t="s">
        <v>200</v>
      </c>
      <c r="F246" s="36" t="s">
        <v>452</v>
      </c>
      <c r="G246" s="35" t="s">
        <v>97</v>
      </c>
      <c r="H246" s="82">
        <f>H247</f>
        <v>213.33</v>
      </c>
    </row>
    <row r="247" spans="1:8" ht="12.75">
      <c r="A247" s="54"/>
      <c r="B247" s="65" t="s">
        <v>91</v>
      </c>
      <c r="C247" s="36"/>
      <c r="D247" s="36" t="s">
        <v>24</v>
      </c>
      <c r="E247" s="35" t="s">
        <v>200</v>
      </c>
      <c r="F247" s="36" t="s">
        <v>452</v>
      </c>
      <c r="G247" s="35" t="s">
        <v>92</v>
      </c>
      <c r="H247" s="82">
        <v>213.33</v>
      </c>
    </row>
    <row r="248" spans="1:8" ht="38.25" hidden="1">
      <c r="A248" s="54"/>
      <c r="B248" s="34" t="s">
        <v>454</v>
      </c>
      <c r="C248" s="36"/>
      <c r="D248" s="36" t="s">
        <v>24</v>
      </c>
      <c r="E248" s="35" t="s">
        <v>200</v>
      </c>
      <c r="F248" s="36" t="s">
        <v>453</v>
      </c>
      <c r="G248" s="35"/>
      <c r="H248" s="82">
        <f>H249</f>
        <v>0</v>
      </c>
    </row>
    <row r="249" spans="1:8" ht="25.5" hidden="1">
      <c r="A249" s="54"/>
      <c r="B249" s="59" t="s">
        <v>76</v>
      </c>
      <c r="C249" s="36"/>
      <c r="D249" s="36" t="s">
        <v>24</v>
      </c>
      <c r="E249" s="35" t="s">
        <v>200</v>
      </c>
      <c r="F249" s="36" t="s">
        <v>453</v>
      </c>
      <c r="G249" s="35" t="s">
        <v>104</v>
      </c>
      <c r="H249" s="82">
        <f>H250</f>
        <v>0</v>
      </c>
    </row>
    <row r="250" spans="1:8" ht="25.5" hidden="1">
      <c r="A250" s="54"/>
      <c r="B250" s="34" t="s">
        <v>77</v>
      </c>
      <c r="C250" s="36"/>
      <c r="D250" s="36" t="s">
        <v>24</v>
      </c>
      <c r="E250" s="35" t="s">
        <v>200</v>
      </c>
      <c r="F250" s="36" t="s">
        <v>453</v>
      </c>
      <c r="G250" s="35" t="s">
        <v>78</v>
      </c>
      <c r="H250" s="82">
        <v>0</v>
      </c>
    </row>
    <row r="251" spans="1:8" ht="25.5" customHeight="1">
      <c r="A251" s="33"/>
      <c r="B251" s="39" t="s">
        <v>510</v>
      </c>
      <c r="C251" s="36"/>
      <c r="D251" s="36" t="s">
        <v>24</v>
      </c>
      <c r="E251" s="35" t="s">
        <v>200</v>
      </c>
      <c r="F251" s="36" t="s">
        <v>515</v>
      </c>
      <c r="G251" s="35"/>
      <c r="H251" s="83">
        <f>H252</f>
        <v>200</v>
      </c>
    </row>
    <row r="252" spans="1:8" ht="12.75">
      <c r="A252" s="54"/>
      <c r="B252" s="39" t="s">
        <v>511</v>
      </c>
      <c r="C252" s="36"/>
      <c r="D252" s="36" t="s">
        <v>24</v>
      </c>
      <c r="E252" s="35" t="s">
        <v>200</v>
      </c>
      <c r="F252" s="36" t="s">
        <v>514</v>
      </c>
      <c r="G252" s="35" t="s">
        <v>54</v>
      </c>
      <c r="H252" s="83">
        <f>H253</f>
        <v>200</v>
      </c>
    </row>
    <row r="253" spans="1:8" ht="25.5">
      <c r="A253" s="54"/>
      <c r="B253" s="34" t="s">
        <v>524</v>
      </c>
      <c r="C253" s="36"/>
      <c r="D253" s="36" t="s">
        <v>24</v>
      </c>
      <c r="E253" s="35" t="s">
        <v>200</v>
      </c>
      <c r="F253" s="36" t="s">
        <v>513</v>
      </c>
      <c r="G253" s="35"/>
      <c r="H253" s="83">
        <f>H254</f>
        <v>200</v>
      </c>
    </row>
    <row r="254" spans="1:8" ht="25.5">
      <c r="A254" s="54"/>
      <c r="B254" s="34" t="s">
        <v>76</v>
      </c>
      <c r="C254" s="36"/>
      <c r="D254" s="36" t="s">
        <v>24</v>
      </c>
      <c r="E254" s="35" t="s">
        <v>200</v>
      </c>
      <c r="F254" s="36" t="s">
        <v>513</v>
      </c>
      <c r="G254" s="35" t="s">
        <v>104</v>
      </c>
      <c r="H254" s="83">
        <f>H255</f>
        <v>200</v>
      </c>
    </row>
    <row r="255" spans="1:8" ht="25.5">
      <c r="A255" s="54"/>
      <c r="B255" s="39" t="s">
        <v>77</v>
      </c>
      <c r="C255" s="36"/>
      <c r="D255" s="36" t="s">
        <v>24</v>
      </c>
      <c r="E255" s="35" t="s">
        <v>200</v>
      </c>
      <c r="F255" s="36" t="s">
        <v>513</v>
      </c>
      <c r="G255" s="35" t="s">
        <v>78</v>
      </c>
      <c r="H255" s="83">
        <f>1300-500-300-300</f>
        <v>200</v>
      </c>
    </row>
    <row r="256" spans="1:8" ht="40.5" customHeight="1">
      <c r="A256" s="33"/>
      <c r="B256" s="47" t="s">
        <v>253</v>
      </c>
      <c r="C256" s="32"/>
      <c r="D256" s="32" t="s">
        <v>24</v>
      </c>
      <c r="E256" s="31" t="s">
        <v>200</v>
      </c>
      <c r="F256" s="32" t="s">
        <v>254</v>
      </c>
      <c r="G256" s="31" t="s">
        <v>54</v>
      </c>
      <c r="H256" s="81">
        <f>H257</f>
        <v>12000</v>
      </c>
    </row>
    <row r="257" spans="1:9" ht="12.75">
      <c r="A257" s="54"/>
      <c r="B257" s="39" t="s">
        <v>255</v>
      </c>
      <c r="C257" s="36"/>
      <c r="D257" s="36" t="s">
        <v>24</v>
      </c>
      <c r="E257" s="35" t="s">
        <v>200</v>
      </c>
      <c r="F257" s="36" t="s">
        <v>256</v>
      </c>
      <c r="G257" s="35" t="s">
        <v>54</v>
      </c>
      <c r="H257" s="82">
        <f>H258</f>
        <v>12000</v>
      </c>
      <c r="I257" s="92"/>
    </row>
    <row r="258" spans="1:8" ht="25.5" customHeight="1">
      <c r="A258" s="33"/>
      <c r="B258" s="66" t="s">
        <v>257</v>
      </c>
      <c r="C258" s="36"/>
      <c r="D258" s="36" t="s">
        <v>24</v>
      </c>
      <c r="E258" s="35" t="s">
        <v>200</v>
      </c>
      <c r="F258" s="40" t="s">
        <v>258</v>
      </c>
      <c r="G258" s="35"/>
      <c r="H258" s="83">
        <f>H260</f>
        <v>12000</v>
      </c>
    </row>
    <row r="259" spans="1:8" ht="25.5" customHeight="1">
      <c r="A259" s="33"/>
      <c r="B259" s="66" t="s">
        <v>76</v>
      </c>
      <c r="C259" s="36"/>
      <c r="D259" s="36" t="s">
        <v>24</v>
      </c>
      <c r="E259" s="35" t="s">
        <v>200</v>
      </c>
      <c r="F259" s="40" t="s">
        <v>258</v>
      </c>
      <c r="G259" s="35" t="s">
        <v>104</v>
      </c>
      <c r="H259" s="83">
        <f>H260</f>
        <v>12000</v>
      </c>
    </row>
    <row r="260" spans="1:8" ht="25.5">
      <c r="A260" s="33"/>
      <c r="B260" s="34" t="s">
        <v>77</v>
      </c>
      <c r="C260" s="36"/>
      <c r="D260" s="36" t="s">
        <v>24</v>
      </c>
      <c r="E260" s="35" t="s">
        <v>200</v>
      </c>
      <c r="F260" s="40" t="s">
        <v>258</v>
      </c>
      <c r="G260" s="35" t="s">
        <v>78</v>
      </c>
      <c r="H260" s="83">
        <v>12000</v>
      </c>
    </row>
    <row r="261" spans="1:8" ht="39.75" customHeight="1">
      <c r="A261" s="33"/>
      <c r="B261" s="43" t="s">
        <v>320</v>
      </c>
      <c r="C261" s="50"/>
      <c r="D261" s="50" t="s">
        <v>24</v>
      </c>
      <c r="E261" s="44" t="s">
        <v>200</v>
      </c>
      <c r="F261" s="44" t="s">
        <v>321</v>
      </c>
      <c r="G261" s="31"/>
      <c r="H261" s="81">
        <f>H262</f>
        <v>870</v>
      </c>
    </row>
    <row r="262" spans="1:8" ht="13.5">
      <c r="A262" s="33"/>
      <c r="B262" s="34" t="s">
        <v>272</v>
      </c>
      <c r="C262" s="41"/>
      <c r="D262" s="35" t="s">
        <v>20</v>
      </c>
      <c r="E262" s="35" t="s">
        <v>200</v>
      </c>
      <c r="F262" s="41" t="s">
        <v>322</v>
      </c>
      <c r="G262" s="31"/>
      <c r="H262" s="82">
        <f>H263</f>
        <v>870</v>
      </c>
    </row>
    <row r="263" spans="1:8" ht="13.5">
      <c r="A263" s="33"/>
      <c r="B263" s="34" t="s">
        <v>272</v>
      </c>
      <c r="C263" s="41"/>
      <c r="D263" s="35" t="s">
        <v>20</v>
      </c>
      <c r="E263" s="35" t="s">
        <v>200</v>
      </c>
      <c r="F263" s="41" t="s">
        <v>323</v>
      </c>
      <c r="G263" s="31"/>
      <c r="H263" s="82">
        <f>H264</f>
        <v>870</v>
      </c>
    </row>
    <row r="264" spans="1:8" ht="38.25">
      <c r="A264" s="33"/>
      <c r="B264" s="66" t="s">
        <v>341</v>
      </c>
      <c r="C264" s="36"/>
      <c r="D264" s="36" t="s">
        <v>24</v>
      </c>
      <c r="E264" s="35" t="s">
        <v>200</v>
      </c>
      <c r="F264" s="36" t="s">
        <v>340</v>
      </c>
      <c r="G264" s="35"/>
      <c r="H264" s="82">
        <f>H266+H267</f>
        <v>870</v>
      </c>
    </row>
    <row r="265" spans="1:8" ht="25.5">
      <c r="A265" s="33"/>
      <c r="B265" s="66" t="s">
        <v>76</v>
      </c>
      <c r="C265" s="36"/>
      <c r="D265" s="36" t="s">
        <v>24</v>
      </c>
      <c r="E265" s="35" t="s">
        <v>200</v>
      </c>
      <c r="F265" s="36" t="s">
        <v>340</v>
      </c>
      <c r="G265" s="35" t="s">
        <v>104</v>
      </c>
      <c r="H265" s="82">
        <f aca="true" t="shared" si="7" ref="H265:H270">H266</f>
        <v>870</v>
      </c>
    </row>
    <row r="266" spans="1:8" ht="24" customHeight="1">
      <c r="A266" s="33"/>
      <c r="B266" s="34" t="s">
        <v>77</v>
      </c>
      <c r="C266" s="36"/>
      <c r="D266" s="36" t="s">
        <v>24</v>
      </c>
      <c r="E266" s="35" t="s">
        <v>200</v>
      </c>
      <c r="F266" s="36" t="s">
        <v>340</v>
      </c>
      <c r="G266" s="41" t="s">
        <v>78</v>
      </c>
      <c r="H266" s="83">
        <v>870</v>
      </c>
    </row>
    <row r="267" spans="1:8" ht="12.75" hidden="1">
      <c r="A267" s="33"/>
      <c r="B267" s="34" t="s">
        <v>312</v>
      </c>
      <c r="C267" s="36"/>
      <c r="D267" s="36">
        <v>500</v>
      </c>
      <c r="E267" s="35" t="s">
        <v>200</v>
      </c>
      <c r="F267" s="36" t="s">
        <v>340</v>
      </c>
      <c r="G267" s="41" t="s">
        <v>313</v>
      </c>
      <c r="H267" s="83">
        <v>0</v>
      </c>
    </row>
    <row r="268" spans="1:8" s="6" customFormat="1" ht="13.5">
      <c r="A268" s="25"/>
      <c r="B268" s="26" t="s">
        <v>190</v>
      </c>
      <c r="C268" s="28"/>
      <c r="D268" s="28" t="s">
        <v>24</v>
      </c>
      <c r="E268" s="27" t="s">
        <v>191</v>
      </c>
      <c r="F268" s="28"/>
      <c r="G268" s="27"/>
      <c r="H268" s="80">
        <f>H269+H274+H286+H291+H296</f>
        <v>16403</v>
      </c>
    </row>
    <row r="269" spans="1:8" s="7" customFormat="1" ht="68.25" customHeight="1" hidden="1">
      <c r="A269" s="53"/>
      <c r="B269" s="47" t="s">
        <v>152</v>
      </c>
      <c r="C269" s="32"/>
      <c r="D269" s="32" t="s">
        <v>24</v>
      </c>
      <c r="E269" s="31" t="s">
        <v>191</v>
      </c>
      <c r="F269" s="32" t="s">
        <v>185</v>
      </c>
      <c r="G269" s="31" t="s">
        <v>54</v>
      </c>
      <c r="H269" s="81">
        <f t="shared" si="7"/>
        <v>0</v>
      </c>
    </row>
    <row r="270" spans="1:8" s="7" customFormat="1" ht="39" hidden="1">
      <c r="A270" s="53"/>
      <c r="B270" s="39" t="s">
        <v>186</v>
      </c>
      <c r="C270" s="36"/>
      <c r="D270" s="36" t="s">
        <v>24</v>
      </c>
      <c r="E270" s="35" t="s">
        <v>191</v>
      </c>
      <c r="F270" s="36" t="s">
        <v>187</v>
      </c>
      <c r="G270" s="35" t="s">
        <v>54</v>
      </c>
      <c r="H270" s="82">
        <f t="shared" si="7"/>
        <v>0</v>
      </c>
    </row>
    <row r="271" spans="1:8" s="7" customFormat="1" ht="13.5" hidden="1">
      <c r="A271" s="53"/>
      <c r="B271" s="39" t="s">
        <v>188</v>
      </c>
      <c r="C271" s="36"/>
      <c r="D271" s="36" t="s">
        <v>24</v>
      </c>
      <c r="E271" s="35" t="s">
        <v>191</v>
      </c>
      <c r="F271" s="36" t="s">
        <v>189</v>
      </c>
      <c r="G271" s="35"/>
      <c r="H271" s="83">
        <f>H273</f>
        <v>0</v>
      </c>
    </row>
    <row r="272" spans="1:8" s="7" customFormat="1" ht="26.25" hidden="1">
      <c r="A272" s="53"/>
      <c r="B272" s="39" t="s">
        <v>76</v>
      </c>
      <c r="C272" s="36"/>
      <c r="D272" s="36" t="s">
        <v>24</v>
      </c>
      <c r="E272" s="35" t="s">
        <v>191</v>
      </c>
      <c r="F272" s="40" t="s">
        <v>189</v>
      </c>
      <c r="G272" s="35" t="s">
        <v>104</v>
      </c>
      <c r="H272" s="83">
        <f>H273</f>
        <v>0</v>
      </c>
    </row>
    <row r="273" spans="1:8" s="7" customFormat="1" ht="26.25" hidden="1">
      <c r="A273" s="53"/>
      <c r="B273" s="34" t="s">
        <v>77</v>
      </c>
      <c r="C273" s="36"/>
      <c r="D273" s="36" t="s">
        <v>24</v>
      </c>
      <c r="E273" s="35" t="s">
        <v>191</v>
      </c>
      <c r="F273" s="40" t="s">
        <v>189</v>
      </c>
      <c r="G273" s="35" t="s">
        <v>78</v>
      </c>
      <c r="H273" s="83">
        <f>1100-1100</f>
        <v>0</v>
      </c>
    </row>
    <row r="274" spans="1:8" ht="81">
      <c r="A274" s="54"/>
      <c r="B274" s="47" t="s">
        <v>153</v>
      </c>
      <c r="C274" s="32"/>
      <c r="D274" s="32" t="s">
        <v>24</v>
      </c>
      <c r="E274" s="31" t="s">
        <v>191</v>
      </c>
      <c r="F274" s="32" t="s">
        <v>192</v>
      </c>
      <c r="G274" s="31" t="s">
        <v>54</v>
      </c>
      <c r="H274" s="81">
        <f>H275</f>
        <v>10100</v>
      </c>
    </row>
    <row r="275" spans="1:8" ht="38.25">
      <c r="A275" s="54"/>
      <c r="B275" s="39" t="s">
        <v>213</v>
      </c>
      <c r="C275" s="36"/>
      <c r="D275" s="36" t="s">
        <v>24</v>
      </c>
      <c r="E275" s="35" t="s">
        <v>191</v>
      </c>
      <c r="F275" s="36" t="s">
        <v>214</v>
      </c>
      <c r="G275" s="35"/>
      <c r="H275" s="82">
        <f>H276</f>
        <v>10100</v>
      </c>
    </row>
    <row r="276" spans="1:8" ht="25.5">
      <c r="A276" s="54"/>
      <c r="B276" s="39" t="s">
        <v>28</v>
      </c>
      <c r="C276" s="36"/>
      <c r="D276" s="36" t="s">
        <v>24</v>
      </c>
      <c r="E276" s="35" t="s">
        <v>191</v>
      </c>
      <c r="F276" s="36" t="s">
        <v>214</v>
      </c>
      <c r="G276" s="35"/>
      <c r="H276" s="82">
        <f>H277+H283+H280</f>
        <v>10100</v>
      </c>
    </row>
    <row r="277" spans="1:9" s="5" customFormat="1" ht="25.5">
      <c r="A277" s="33"/>
      <c r="B277" s="39" t="s">
        <v>217</v>
      </c>
      <c r="C277" s="36"/>
      <c r="D277" s="36" t="s">
        <v>24</v>
      </c>
      <c r="E277" s="35" t="s">
        <v>191</v>
      </c>
      <c r="F277" s="36" t="s">
        <v>218</v>
      </c>
      <c r="G277" s="35"/>
      <c r="H277" s="83">
        <f>H279</f>
        <v>10100</v>
      </c>
      <c r="I277" s="96"/>
    </row>
    <row r="278" spans="1:9" s="5" customFormat="1" ht="25.5">
      <c r="A278" s="33"/>
      <c r="B278" s="39" t="s">
        <v>76</v>
      </c>
      <c r="C278" s="36"/>
      <c r="D278" s="36" t="s">
        <v>24</v>
      </c>
      <c r="E278" s="35" t="s">
        <v>191</v>
      </c>
      <c r="F278" s="36" t="s">
        <v>218</v>
      </c>
      <c r="G278" s="35" t="s">
        <v>104</v>
      </c>
      <c r="H278" s="83">
        <f>H279</f>
        <v>10100</v>
      </c>
      <c r="I278" s="96"/>
    </row>
    <row r="279" spans="1:8" ht="25.5">
      <c r="A279" s="33"/>
      <c r="B279" s="34" t="s">
        <v>77</v>
      </c>
      <c r="C279" s="36"/>
      <c r="D279" s="36" t="s">
        <v>24</v>
      </c>
      <c r="E279" s="35" t="s">
        <v>191</v>
      </c>
      <c r="F279" s="36" t="s">
        <v>218</v>
      </c>
      <c r="G279" s="35" t="s">
        <v>78</v>
      </c>
      <c r="H279" s="83">
        <f>11450-350-1000</f>
        <v>10100</v>
      </c>
    </row>
    <row r="280" spans="1:8" ht="51" hidden="1">
      <c r="A280" s="33"/>
      <c r="B280" s="67" t="s">
        <v>221</v>
      </c>
      <c r="C280" s="36"/>
      <c r="D280" s="36" t="s">
        <v>24</v>
      </c>
      <c r="E280" s="35" t="s">
        <v>191</v>
      </c>
      <c r="F280" s="36" t="s">
        <v>222</v>
      </c>
      <c r="G280" s="35"/>
      <c r="H280" s="83">
        <f>H281</f>
        <v>0</v>
      </c>
    </row>
    <row r="281" spans="1:8" ht="25.5" hidden="1">
      <c r="A281" s="33"/>
      <c r="B281" s="67" t="s">
        <v>76</v>
      </c>
      <c r="C281" s="36"/>
      <c r="D281" s="36" t="s">
        <v>24</v>
      </c>
      <c r="E281" s="35" t="s">
        <v>191</v>
      </c>
      <c r="F281" s="36" t="s">
        <v>222</v>
      </c>
      <c r="G281" s="35" t="s">
        <v>104</v>
      </c>
      <c r="H281" s="83">
        <f>H282</f>
        <v>0</v>
      </c>
    </row>
    <row r="282" spans="1:8" ht="25.5" hidden="1">
      <c r="A282" s="33"/>
      <c r="B282" s="34" t="s">
        <v>77</v>
      </c>
      <c r="C282" s="36"/>
      <c r="D282" s="36" t="s">
        <v>24</v>
      </c>
      <c r="E282" s="35" t="s">
        <v>191</v>
      </c>
      <c r="F282" s="36" t="s">
        <v>222</v>
      </c>
      <c r="G282" s="35" t="s">
        <v>78</v>
      </c>
      <c r="H282" s="83">
        <v>0</v>
      </c>
    </row>
    <row r="283" spans="1:8" ht="51" hidden="1">
      <c r="A283" s="33"/>
      <c r="B283" s="67" t="s">
        <v>219</v>
      </c>
      <c r="C283" s="36"/>
      <c r="D283" s="36" t="s">
        <v>24</v>
      </c>
      <c r="E283" s="35" t="s">
        <v>191</v>
      </c>
      <c r="F283" s="36" t="s">
        <v>220</v>
      </c>
      <c r="G283" s="35"/>
      <c r="H283" s="83">
        <f>H285</f>
        <v>0</v>
      </c>
    </row>
    <row r="284" spans="1:8" ht="25.5" hidden="1">
      <c r="A284" s="33"/>
      <c r="B284" s="67" t="s">
        <v>76</v>
      </c>
      <c r="C284" s="36"/>
      <c r="D284" s="36" t="s">
        <v>24</v>
      </c>
      <c r="E284" s="35" t="s">
        <v>191</v>
      </c>
      <c r="F284" s="36" t="s">
        <v>220</v>
      </c>
      <c r="G284" s="35" t="s">
        <v>104</v>
      </c>
      <c r="H284" s="83">
        <f>H285</f>
        <v>0</v>
      </c>
    </row>
    <row r="285" spans="1:8" ht="24" customHeight="1" hidden="1">
      <c r="A285" s="33"/>
      <c r="B285" s="34" t="s">
        <v>77</v>
      </c>
      <c r="C285" s="36"/>
      <c r="D285" s="36" t="s">
        <v>24</v>
      </c>
      <c r="E285" s="35" t="s">
        <v>191</v>
      </c>
      <c r="F285" s="36" t="s">
        <v>220</v>
      </c>
      <c r="G285" s="35" t="s">
        <v>78</v>
      </c>
      <c r="H285" s="83">
        <v>0</v>
      </c>
    </row>
    <row r="286" spans="1:8" ht="42" customHeight="1">
      <c r="A286" s="33"/>
      <c r="B286" s="30" t="s">
        <v>154</v>
      </c>
      <c r="C286" s="31"/>
      <c r="D286" s="48" t="s">
        <v>24</v>
      </c>
      <c r="E286" s="70" t="s">
        <v>191</v>
      </c>
      <c r="F286" s="31" t="s">
        <v>223</v>
      </c>
      <c r="G286" s="31"/>
      <c r="H286" s="202">
        <f>H287</f>
        <v>300</v>
      </c>
    </row>
    <row r="287" spans="1:8" ht="27" customHeight="1">
      <c r="A287" s="33"/>
      <c r="B287" s="34" t="s">
        <v>21</v>
      </c>
      <c r="C287" s="31"/>
      <c r="D287" s="36" t="s">
        <v>24</v>
      </c>
      <c r="E287" s="35" t="s">
        <v>191</v>
      </c>
      <c r="F287" s="35" t="s">
        <v>225</v>
      </c>
      <c r="G287" s="35"/>
      <c r="H287" s="83">
        <f>H288</f>
        <v>300</v>
      </c>
    </row>
    <row r="288" spans="1:8" ht="14.25" customHeight="1">
      <c r="A288" s="33"/>
      <c r="B288" s="34" t="s">
        <v>226</v>
      </c>
      <c r="C288" s="35"/>
      <c r="D288" s="36" t="s">
        <v>24</v>
      </c>
      <c r="E288" s="35" t="s">
        <v>191</v>
      </c>
      <c r="F288" s="35" t="s">
        <v>227</v>
      </c>
      <c r="G288" s="35"/>
      <c r="H288" s="83">
        <f>H289</f>
        <v>300</v>
      </c>
    </row>
    <row r="289" spans="1:8" ht="27" customHeight="1">
      <c r="A289" s="33"/>
      <c r="B289" s="34" t="s">
        <v>76</v>
      </c>
      <c r="C289" s="35"/>
      <c r="D289" s="36" t="s">
        <v>24</v>
      </c>
      <c r="E289" s="35" t="s">
        <v>191</v>
      </c>
      <c r="F289" s="35" t="s">
        <v>227</v>
      </c>
      <c r="G289" s="35" t="s">
        <v>104</v>
      </c>
      <c r="H289" s="83">
        <f>H290</f>
        <v>300</v>
      </c>
    </row>
    <row r="290" spans="1:8" ht="27" customHeight="1">
      <c r="A290" s="33"/>
      <c r="B290" s="34" t="s">
        <v>77</v>
      </c>
      <c r="C290" s="35"/>
      <c r="D290" s="36" t="s">
        <v>24</v>
      </c>
      <c r="E290" s="35" t="s">
        <v>191</v>
      </c>
      <c r="F290" s="35" t="s">
        <v>227</v>
      </c>
      <c r="G290" s="35" t="s">
        <v>78</v>
      </c>
      <c r="H290" s="83">
        <v>300</v>
      </c>
    </row>
    <row r="291" spans="1:8" ht="40.5" customHeight="1">
      <c r="A291" s="33"/>
      <c r="B291" s="47" t="s">
        <v>253</v>
      </c>
      <c r="C291" s="32"/>
      <c r="D291" s="32" t="s">
        <v>24</v>
      </c>
      <c r="E291" s="31" t="s">
        <v>191</v>
      </c>
      <c r="F291" s="32" t="s">
        <v>254</v>
      </c>
      <c r="G291" s="31" t="s">
        <v>54</v>
      </c>
      <c r="H291" s="81">
        <f>H292</f>
        <v>2250</v>
      </c>
    </row>
    <row r="292" spans="1:8" ht="15" customHeight="1">
      <c r="A292" s="54"/>
      <c r="B292" s="39" t="s">
        <v>255</v>
      </c>
      <c r="C292" s="36"/>
      <c r="D292" s="36" t="s">
        <v>24</v>
      </c>
      <c r="E292" s="35" t="s">
        <v>191</v>
      </c>
      <c r="F292" s="36" t="s">
        <v>256</v>
      </c>
      <c r="G292" s="35" t="s">
        <v>54</v>
      </c>
      <c r="H292" s="82">
        <f>H293</f>
        <v>2250</v>
      </c>
    </row>
    <row r="293" spans="1:8" ht="15" customHeight="1">
      <c r="A293" s="33"/>
      <c r="B293" s="66" t="s">
        <v>188</v>
      </c>
      <c r="C293" s="36"/>
      <c r="D293" s="36" t="s">
        <v>24</v>
      </c>
      <c r="E293" s="35" t="s">
        <v>191</v>
      </c>
      <c r="F293" s="40" t="s">
        <v>487</v>
      </c>
      <c r="G293" s="35"/>
      <c r="H293" s="83">
        <f>H295</f>
        <v>2250</v>
      </c>
    </row>
    <row r="294" spans="1:8" ht="27" customHeight="1">
      <c r="A294" s="33"/>
      <c r="B294" s="66" t="s">
        <v>76</v>
      </c>
      <c r="C294" s="36"/>
      <c r="D294" s="36" t="s">
        <v>24</v>
      </c>
      <c r="E294" s="35" t="s">
        <v>191</v>
      </c>
      <c r="F294" s="40" t="s">
        <v>487</v>
      </c>
      <c r="G294" s="35" t="s">
        <v>104</v>
      </c>
      <c r="H294" s="83">
        <f>H295</f>
        <v>2250</v>
      </c>
    </row>
    <row r="295" spans="1:8" ht="27" customHeight="1">
      <c r="A295" s="33"/>
      <c r="B295" s="34" t="s">
        <v>77</v>
      </c>
      <c r="C295" s="36"/>
      <c r="D295" s="36" t="s">
        <v>24</v>
      </c>
      <c r="E295" s="35" t="s">
        <v>191</v>
      </c>
      <c r="F295" s="40" t="s">
        <v>487</v>
      </c>
      <c r="G295" s="35" t="s">
        <v>78</v>
      </c>
      <c r="H295" s="83">
        <v>2250</v>
      </c>
    </row>
    <row r="296" spans="1:8" ht="39.75" customHeight="1">
      <c r="A296" s="33"/>
      <c r="B296" s="43" t="s">
        <v>320</v>
      </c>
      <c r="C296" s="68"/>
      <c r="D296" s="68" t="s">
        <v>24</v>
      </c>
      <c r="E296" s="69" t="s">
        <v>191</v>
      </c>
      <c r="F296" s="44" t="s">
        <v>321</v>
      </c>
      <c r="G296" s="70"/>
      <c r="H296" s="94">
        <f>H297</f>
        <v>3753</v>
      </c>
    </row>
    <row r="297" spans="1:8" ht="12.75">
      <c r="A297" s="33"/>
      <c r="B297" s="34" t="s">
        <v>272</v>
      </c>
      <c r="C297" s="68"/>
      <c r="D297" s="36" t="s">
        <v>24</v>
      </c>
      <c r="E297" s="35" t="s">
        <v>191</v>
      </c>
      <c r="F297" s="41" t="s">
        <v>322</v>
      </c>
      <c r="G297" s="70"/>
      <c r="H297" s="82">
        <f>H298</f>
        <v>3753</v>
      </c>
    </row>
    <row r="298" spans="1:8" ht="12.75">
      <c r="A298" s="33"/>
      <c r="B298" s="34" t="s">
        <v>272</v>
      </c>
      <c r="C298" s="68"/>
      <c r="D298" s="36" t="s">
        <v>24</v>
      </c>
      <c r="E298" s="35" t="s">
        <v>191</v>
      </c>
      <c r="F298" s="41" t="s">
        <v>323</v>
      </c>
      <c r="G298" s="70"/>
      <c r="H298" s="82">
        <f>H299+H304+H309</f>
        <v>3753</v>
      </c>
    </row>
    <row r="299" spans="1:8" ht="25.5" hidden="1">
      <c r="A299" s="33"/>
      <c r="B299" s="39" t="s">
        <v>217</v>
      </c>
      <c r="C299" s="68"/>
      <c r="D299" s="36" t="s">
        <v>24</v>
      </c>
      <c r="E299" s="35" t="s">
        <v>191</v>
      </c>
      <c r="F299" s="41" t="s">
        <v>347</v>
      </c>
      <c r="G299" s="70"/>
      <c r="H299" s="82">
        <f>H301+H303</f>
        <v>0</v>
      </c>
    </row>
    <row r="300" spans="1:8" ht="25.5" hidden="1">
      <c r="A300" s="33"/>
      <c r="B300" s="39" t="s">
        <v>76</v>
      </c>
      <c r="C300" s="68"/>
      <c r="D300" s="36" t="s">
        <v>24</v>
      </c>
      <c r="E300" s="35" t="s">
        <v>191</v>
      </c>
      <c r="F300" s="41" t="s">
        <v>347</v>
      </c>
      <c r="G300" s="35" t="s">
        <v>104</v>
      </c>
      <c r="H300" s="82">
        <f>H301</f>
        <v>0</v>
      </c>
    </row>
    <row r="301" spans="1:8" ht="25.5" hidden="1">
      <c r="A301" s="33"/>
      <c r="B301" s="34" t="s">
        <v>77</v>
      </c>
      <c r="C301" s="68"/>
      <c r="D301" s="36" t="s">
        <v>24</v>
      </c>
      <c r="E301" s="35" t="s">
        <v>191</v>
      </c>
      <c r="F301" s="41" t="s">
        <v>347</v>
      </c>
      <c r="G301" s="35" t="s">
        <v>78</v>
      </c>
      <c r="H301" s="82">
        <v>0</v>
      </c>
    </row>
    <row r="302" spans="1:8" ht="12.75" hidden="1">
      <c r="A302" s="33"/>
      <c r="B302" s="34" t="s">
        <v>127</v>
      </c>
      <c r="C302" s="68"/>
      <c r="D302" s="36" t="s">
        <v>24</v>
      </c>
      <c r="E302" s="35" t="s">
        <v>191</v>
      </c>
      <c r="F302" s="41" t="s">
        <v>347</v>
      </c>
      <c r="G302" s="35" t="s">
        <v>128</v>
      </c>
      <c r="H302" s="82">
        <f aca="true" t="shared" si="8" ref="H302:H307">H303</f>
        <v>0</v>
      </c>
    </row>
    <row r="303" spans="1:8" ht="12.75" hidden="1">
      <c r="A303" s="33"/>
      <c r="B303" s="34" t="s">
        <v>312</v>
      </c>
      <c r="C303" s="68"/>
      <c r="D303" s="36" t="s">
        <v>24</v>
      </c>
      <c r="E303" s="35" t="s">
        <v>191</v>
      </c>
      <c r="F303" s="41" t="s">
        <v>347</v>
      </c>
      <c r="G303" s="35" t="s">
        <v>313</v>
      </c>
      <c r="H303" s="82">
        <v>0</v>
      </c>
    </row>
    <row r="304" spans="1:8" ht="12.75">
      <c r="A304" s="33"/>
      <c r="B304" s="34" t="s">
        <v>348</v>
      </c>
      <c r="C304" s="36"/>
      <c r="D304" s="36" t="s">
        <v>24</v>
      </c>
      <c r="E304" s="35" t="s">
        <v>191</v>
      </c>
      <c r="F304" s="41" t="s">
        <v>349</v>
      </c>
      <c r="G304" s="35"/>
      <c r="H304" s="83">
        <f>H306+H308</f>
        <v>3753</v>
      </c>
    </row>
    <row r="305" spans="1:8" ht="25.5">
      <c r="A305" s="33"/>
      <c r="B305" s="34" t="s">
        <v>76</v>
      </c>
      <c r="C305" s="36"/>
      <c r="D305" s="36" t="s">
        <v>24</v>
      </c>
      <c r="E305" s="35" t="s">
        <v>191</v>
      </c>
      <c r="F305" s="41" t="s">
        <v>349</v>
      </c>
      <c r="G305" s="35" t="s">
        <v>104</v>
      </c>
      <c r="H305" s="83">
        <f t="shared" si="8"/>
        <v>3753</v>
      </c>
    </row>
    <row r="306" spans="1:8" ht="25.5">
      <c r="A306" s="33"/>
      <c r="B306" s="34" t="s">
        <v>77</v>
      </c>
      <c r="C306" s="36"/>
      <c r="D306" s="36" t="s">
        <v>24</v>
      </c>
      <c r="E306" s="35" t="s">
        <v>191</v>
      </c>
      <c r="F306" s="41" t="s">
        <v>349</v>
      </c>
      <c r="G306" s="41" t="s">
        <v>78</v>
      </c>
      <c r="H306" s="83">
        <v>3753</v>
      </c>
    </row>
    <row r="307" spans="1:8" ht="12.75" hidden="1">
      <c r="A307" s="33"/>
      <c r="B307" s="34" t="s">
        <v>127</v>
      </c>
      <c r="C307" s="36"/>
      <c r="D307" s="36" t="s">
        <v>24</v>
      </c>
      <c r="E307" s="35" t="s">
        <v>191</v>
      </c>
      <c r="F307" s="41" t="s">
        <v>349</v>
      </c>
      <c r="G307" s="41" t="s">
        <v>128</v>
      </c>
      <c r="H307" s="83">
        <f t="shared" si="8"/>
        <v>0</v>
      </c>
    </row>
    <row r="308" spans="1:8" ht="17.25" customHeight="1" hidden="1">
      <c r="A308" s="33"/>
      <c r="B308" s="34" t="s">
        <v>312</v>
      </c>
      <c r="C308" s="36"/>
      <c r="D308" s="36" t="s">
        <v>24</v>
      </c>
      <c r="E308" s="35" t="s">
        <v>191</v>
      </c>
      <c r="F308" s="41" t="s">
        <v>349</v>
      </c>
      <c r="G308" s="41" t="s">
        <v>313</v>
      </c>
      <c r="H308" s="83">
        <v>0</v>
      </c>
    </row>
    <row r="309" spans="1:8" ht="27.75" customHeight="1" hidden="1">
      <c r="A309" s="33"/>
      <c r="B309" s="34" t="s">
        <v>449</v>
      </c>
      <c r="C309" s="36"/>
      <c r="D309" s="36" t="s">
        <v>24</v>
      </c>
      <c r="E309" s="35" t="s">
        <v>191</v>
      </c>
      <c r="F309" s="35" t="s">
        <v>325</v>
      </c>
      <c r="G309" s="35"/>
      <c r="H309" s="83">
        <f>H310</f>
        <v>0</v>
      </c>
    </row>
    <row r="310" spans="1:8" ht="27" customHeight="1" hidden="1">
      <c r="A310" s="33"/>
      <c r="B310" s="34" t="s">
        <v>76</v>
      </c>
      <c r="C310" s="36"/>
      <c r="D310" s="36" t="s">
        <v>24</v>
      </c>
      <c r="E310" s="35" t="s">
        <v>191</v>
      </c>
      <c r="F310" s="41" t="s">
        <v>325</v>
      </c>
      <c r="G310" s="36">
        <v>200</v>
      </c>
      <c r="H310" s="83">
        <f>H311</f>
        <v>0</v>
      </c>
    </row>
    <row r="311" spans="1:8" ht="27" customHeight="1" hidden="1">
      <c r="A311" s="33"/>
      <c r="B311" s="34" t="s">
        <v>77</v>
      </c>
      <c r="C311" s="36"/>
      <c r="D311" s="36" t="s">
        <v>24</v>
      </c>
      <c r="E311" s="35" t="s">
        <v>191</v>
      </c>
      <c r="F311" s="41" t="s">
        <v>325</v>
      </c>
      <c r="G311" s="36">
        <v>240</v>
      </c>
      <c r="H311" s="83">
        <v>0</v>
      </c>
    </row>
    <row r="312" spans="1:8" ht="15.75">
      <c r="A312" s="21" t="s">
        <v>32</v>
      </c>
      <c r="B312" s="22" t="s">
        <v>30</v>
      </c>
      <c r="C312" s="52"/>
      <c r="D312" s="52" t="s">
        <v>31</v>
      </c>
      <c r="E312" s="52"/>
      <c r="F312" s="52"/>
      <c r="G312" s="52"/>
      <c r="H312" s="87">
        <f>H313</f>
        <v>360</v>
      </c>
    </row>
    <row r="313" spans="1:8" ht="13.5">
      <c r="A313" s="25"/>
      <c r="B313" s="71" t="s">
        <v>265</v>
      </c>
      <c r="C313" s="72"/>
      <c r="D313" s="72" t="s">
        <v>31</v>
      </c>
      <c r="E313" s="72" t="s">
        <v>266</v>
      </c>
      <c r="F313" s="72"/>
      <c r="G313" s="72"/>
      <c r="H313" s="95">
        <f>H314</f>
        <v>360</v>
      </c>
    </row>
    <row r="314" spans="1:8" ht="56.25" customHeight="1">
      <c r="A314" s="29"/>
      <c r="B314" s="30" t="s">
        <v>259</v>
      </c>
      <c r="C314" s="31"/>
      <c r="D314" s="31" t="s">
        <v>31</v>
      </c>
      <c r="E314" s="31" t="s">
        <v>266</v>
      </c>
      <c r="F314" s="44" t="s">
        <v>260</v>
      </c>
      <c r="G314" s="31"/>
      <c r="H314" s="81">
        <f>H315</f>
        <v>360</v>
      </c>
    </row>
    <row r="315" spans="1:8" ht="26.25">
      <c r="A315" s="29"/>
      <c r="B315" s="39" t="s">
        <v>261</v>
      </c>
      <c r="C315" s="31"/>
      <c r="D315" s="35" t="s">
        <v>31</v>
      </c>
      <c r="E315" s="35" t="s">
        <v>266</v>
      </c>
      <c r="F315" s="35" t="s">
        <v>262</v>
      </c>
      <c r="G315" s="31"/>
      <c r="H315" s="82">
        <f>H316</f>
        <v>360</v>
      </c>
    </row>
    <row r="316" spans="1:8" ht="12.75">
      <c r="A316" s="33"/>
      <c r="B316" s="39" t="s">
        <v>263</v>
      </c>
      <c r="C316" s="35"/>
      <c r="D316" s="35" t="s">
        <v>31</v>
      </c>
      <c r="E316" s="35" t="s">
        <v>266</v>
      </c>
      <c r="F316" s="35" t="s">
        <v>264</v>
      </c>
      <c r="G316" s="35"/>
      <c r="H316" s="82">
        <f>H318</f>
        <v>360</v>
      </c>
    </row>
    <row r="317" spans="1:8" ht="25.5">
      <c r="A317" s="33"/>
      <c r="B317" s="39" t="s">
        <v>76</v>
      </c>
      <c r="C317" s="35"/>
      <c r="D317" s="35" t="s">
        <v>31</v>
      </c>
      <c r="E317" s="35" t="s">
        <v>266</v>
      </c>
      <c r="F317" s="35" t="s">
        <v>264</v>
      </c>
      <c r="G317" s="35" t="s">
        <v>104</v>
      </c>
      <c r="H317" s="82">
        <f aca="true" t="shared" si="9" ref="H317:H323">H318</f>
        <v>360</v>
      </c>
    </row>
    <row r="318" spans="1:8" ht="25.5">
      <c r="A318" s="33"/>
      <c r="B318" s="34" t="s">
        <v>77</v>
      </c>
      <c r="C318" s="35"/>
      <c r="D318" s="35" t="s">
        <v>31</v>
      </c>
      <c r="E318" s="35" t="s">
        <v>266</v>
      </c>
      <c r="F318" s="35" t="s">
        <v>264</v>
      </c>
      <c r="G318" s="35" t="s">
        <v>78</v>
      </c>
      <c r="H318" s="83">
        <v>360</v>
      </c>
    </row>
    <row r="319" spans="1:8" ht="15.75" hidden="1">
      <c r="A319" s="21" t="s">
        <v>35</v>
      </c>
      <c r="B319" s="22" t="s">
        <v>33</v>
      </c>
      <c r="C319" s="52"/>
      <c r="D319" s="52" t="s">
        <v>34</v>
      </c>
      <c r="E319" s="52"/>
      <c r="F319" s="52"/>
      <c r="G319" s="52"/>
      <c r="H319" s="87">
        <f>H321</f>
        <v>0</v>
      </c>
    </row>
    <row r="320" spans="1:8" ht="13.5" hidden="1">
      <c r="A320" s="25"/>
      <c r="B320" s="71" t="s">
        <v>125</v>
      </c>
      <c r="C320" s="72"/>
      <c r="D320" s="72" t="s">
        <v>34</v>
      </c>
      <c r="E320" s="72" t="s">
        <v>126</v>
      </c>
      <c r="F320" s="72"/>
      <c r="G320" s="72"/>
      <c r="H320" s="95">
        <f t="shared" si="9"/>
        <v>0</v>
      </c>
    </row>
    <row r="321" spans="1:8" ht="54.75" customHeight="1" hidden="1">
      <c r="A321" s="33"/>
      <c r="B321" s="47" t="s">
        <v>155</v>
      </c>
      <c r="C321" s="32"/>
      <c r="D321" s="31" t="s">
        <v>34</v>
      </c>
      <c r="E321" s="31" t="s">
        <v>126</v>
      </c>
      <c r="F321" s="44" t="s">
        <v>232</v>
      </c>
      <c r="G321" s="32"/>
      <c r="H321" s="83">
        <f t="shared" si="9"/>
        <v>0</v>
      </c>
    </row>
    <row r="322" spans="1:8" ht="51" hidden="1">
      <c r="A322" s="33"/>
      <c r="B322" s="39" t="s">
        <v>247</v>
      </c>
      <c r="C322" s="35"/>
      <c r="D322" s="35" t="s">
        <v>34</v>
      </c>
      <c r="E322" s="35" t="s">
        <v>126</v>
      </c>
      <c r="F322" s="35" t="s">
        <v>248</v>
      </c>
      <c r="G322" s="35"/>
      <c r="H322" s="83">
        <f t="shared" si="9"/>
        <v>0</v>
      </c>
    </row>
    <row r="323" spans="1:8" ht="25.5" hidden="1">
      <c r="A323" s="33"/>
      <c r="B323" s="39" t="s">
        <v>249</v>
      </c>
      <c r="C323" s="35"/>
      <c r="D323" s="35" t="s">
        <v>34</v>
      </c>
      <c r="E323" s="35" t="s">
        <v>126</v>
      </c>
      <c r="F323" s="35" t="s">
        <v>250</v>
      </c>
      <c r="G323" s="35"/>
      <c r="H323" s="83">
        <f t="shared" si="9"/>
        <v>0</v>
      </c>
    </row>
    <row r="324" spans="1:8" ht="15.75" customHeight="1" hidden="1">
      <c r="A324" s="33"/>
      <c r="B324" s="39" t="s">
        <v>251</v>
      </c>
      <c r="C324" s="35"/>
      <c r="D324" s="35" t="s">
        <v>34</v>
      </c>
      <c r="E324" s="35" t="s">
        <v>126</v>
      </c>
      <c r="F324" s="35" t="s">
        <v>252</v>
      </c>
      <c r="G324" s="35"/>
      <c r="H324" s="83">
        <f>H326</f>
        <v>0</v>
      </c>
    </row>
    <row r="325" spans="1:8" ht="24" customHeight="1" hidden="1">
      <c r="A325" s="33"/>
      <c r="B325" s="39" t="s">
        <v>76</v>
      </c>
      <c r="C325" s="35"/>
      <c r="D325" s="35" t="s">
        <v>34</v>
      </c>
      <c r="E325" s="35" t="s">
        <v>126</v>
      </c>
      <c r="F325" s="35" t="s">
        <v>252</v>
      </c>
      <c r="G325" s="35" t="s">
        <v>104</v>
      </c>
      <c r="H325" s="83">
        <f aca="true" t="shared" si="10" ref="H325:H331">H326</f>
        <v>0</v>
      </c>
    </row>
    <row r="326" spans="1:8" ht="25.5" hidden="1">
      <c r="A326" s="33"/>
      <c r="B326" s="34" t="s">
        <v>77</v>
      </c>
      <c r="C326" s="35"/>
      <c r="D326" s="35" t="s">
        <v>34</v>
      </c>
      <c r="E326" s="35" t="s">
        <v>126</v>
      </c>
      <c r="F326" s="35" t="s">
        <v>252</v>
      </c>
      <c r="G326" s="35" t="s">
        <v>78</v>
      </c>
      <c r="H326" s="83">
        <v>0</v>
      </c>
    </row>
    <row r="327" spans="1:9" ht="15.75">
      <c r="A327" s="21" t="s">
        <v>35</v>
      </c>
      <c r="B327" s="22" t="s">
        <v>36</v>
      </c>
      <c r="C327" s="52"/>
      <c r="D327" s="52" t="s">
        <v>37</v>
      </c>
      <c r="E327" s="52"/>
      <c r="F327" s="52"/>
      <c r="G327" s="52"/>
      <c r="H327" s="87">
        <f>H328+H335</f>
        <v>835</v>
      </c>
      <c r="I327" s="90"/>
    </row>
    <row r="328" spans="1:9" ht="12.75">
      <c r="A328" s="42"/>
      <c r="B328" s="26" t="s">
        <v>331</v>
      </c>
      <c r="C328" s="28"/>
      <c r="D328" s="28" t="s">
        <v>37</v>
      </c>
      <c r="E328" s="28">
        <v>1001</v>
      </c>
      <c r="F328" s="28" t="s">
        <v>83</v>
      </c>
      <c r="G328" s="28" t="s">
        <v>83</v>
      </c>
      <c r="H328" s="80">
        <f t="shared" si="10"/>
        <v>385</v>
      </c>
      <c r="I328" s="90"/>
    </row>
    <row r="329" spans="1:9" s="3" customFormat="1" ht="39.75" customHeight="1">
      <c r="A329" s="49"/>
      <c r="B329" s="43" t="s">
        <v>320</v>
      </c>
      <c r="C329" s="32"/>
      <c r="D329" s="32">
        <v>1000</v>
      </c>
      <c r="E329" s="32">
        <v>1001</v>
      </c>
      <c r="F329" s="44" t="s">
        <v>321</v>
      </c>
      <c r="G329" s="32"/>
      <c r="H329" s="81">
        <f t="shared" si="10"/>
        <v>385</v>
      </c>
      <c r="I329" s="97"/>
    </row>
    <row r="330" spans="1:9" s="3" customFormat="1" ht="15">
      <c r="A330" s="49"/>
      <c r="B330" s="34" t="s">
        <v>272</v>
      </c>
      <c r="C330" s="32"/>
      <c r="D330" s="36">
        <v>1000</v>
      </c>
      <c r="E330" s="36">
        <v>1001</v>
      </c>
      <c r="F330" s="41" t="s">
        <v>322</v>
      </c>
      <c r="G330" s="32"/>
      <c r="H330" s="82">
        <f t="shared" si="10"/>
        <v>385</v>
      </c>
      <c r="I330" s="97"/>
    </row>
    <row r="331" spans="1:9" s="3" customFormat="1" ht="15">
      <c r="A331" s="49"/>
      <c r="B331" s="34" t="s">
        <v>272</v>
      </c>
      <c r="C331" s="32"/>
      <c r="D331" s="36">
        <v>1000</v>
      </c>
      <c r="E331" s="36">
        <v>1001</v>
      </c>
      <c r="F331" s="41" t="s">
        <v>323</v>
      </c>
      <c r="G331" s="32"/>
      <c r="H331" s="82">
        <f t="shared" si="10"/>
        <v>385</v>
      </c>
      <c r="I331" s="97"/>
    </row>
    <row r="332" spans="1:9" ht="25.5">
      <c r="A332" s="33"/>
      <c r="B332" s="34" t="s">
        <v>326</v>
      </c>
      <c r="C332" s="36"/>
      <c r="D332" s="36">
        <v>1000</v>
      </c>
      <c r="E332" s="36">
        <v>1001</v>
      </c>
      <c r="F332" s="36" t="s">
        <v>327</v>
      </c>
      <c r="G332" s="35"/>
      <c r="H332" s="82">
        <f>H334</f>
        <v>385</v>
      </c>
      <c r="I332" s="98"/>
    </row>
    <row r="333" spans="1:9" ht="12.75">
      <c r="A333" s="33"/>
      <c r="B333" s="34" t="s">
        <v>328</v>
      </c>
      <c r="C333" s="36"/>
      <c r="D333" s="36">
        <v>1000</v>
      </c>
      <c r="E333" s="36">
        <v>1001</v>
      </c>
      <c r="F333" s="36" t="s">
        <v>327</v>
      </c>
      <c r="G333" s="35" t="s">
        <v>344</v>
      </c>
      <c r="H333" s="82">
        <f>H334</f>
        <v>385</v>
      </c>
      <c r="I333" s="98"/>
    </row>
    <row r="334" spans="1:9" ht="25.5">
      <c r="A334" s="33"/>
      <c r="B334" s="34" t="s">
        <v>329</v>
      </c>
      <c r="C334" s="36"/>
      <c r="D334" s="36">
        <v>1000</v>
      </c>
      <c r="E334" s="36">
        <v>1001</v>
      </c>
      <c r="F334" s="36" t="s">
        <v>327</v>
      </c>
      <c r="G334" s="35" t="s">
        <v>330</v>
      </c>
      <c r="H334" s="82">
        <v>385</v>
      </c>
      <c r="I334" s="98"/>
    </row>
    <row r="335" spans="1:9" ht="12.75">
      <c r="A335" s="42"/>
      <c r="B335" s="26" t="s">
        <v>170</v>
      </c>
      <c r="C335" s="28"/>
      <c r="D335" s="28" t="s">
        <v>37</v>
      </c>
      <c r="E335" s="28">
        <v>1003</v>
      </c>
      <c r="F335" s="28" t="s">
        <v>83</v>
      </c>
      <c r="G335" s="28" t="s">
        <v>83</v>
      </c>
      <c r="H335" s="80">
        <f>H336+H346+H351</f>
        <v>450</v>
      </c>
      <c r="I335" s="90"/>
    </row>
    <row r="336" spans="1:9" ht="54">
      <c r="A336" s="62"/>
      <c r="B336" s="47" t="s">
        <v>81</v>
      </c>
      <c r="C336" s="32"/>
      <c r="D336" s="32">
        <v>1000</v>
      </c>
      <c r="E336" s="31" t="s">
        <v>343</v>
      </c>
      <c r="F336" s="31" t="s">
        <v>82</v>
      </c>
      <c r="G336" s="32"/>
      <c r="H336" s="253">
        <f>H337</f>
        <v>150</v>
      </c>
      <c r="I336" s="90"/>
    </row>
    <row r="337" spans="1:9" ht="38.25">
      <c r="A337" s="62"/>
      <c r="B337" s="39" t="s">
        <v>84</v>
      </c>
      <c r="C337" s="36"/>
      <c r="D337" s="36">
        <v>1000</v>
      </c>
      <c r="E337" s="35" t="s">
        <v>343</v>
      </c>
      <c r="F337" s="35" t="s">
        <v>85</v>
      </c>
      <c r="G337" s="35" t="s">
        <v>54</v>
      </c>
      <c r="H337" s="252">
        <f>H338+H342</f>
        <v>150</v>
      </c>
      <c r="I337" s="90"/>
    </row>
    <row r="338" spans="1:9" ht="25.5">
      <c r="A338" s="62"/>
      <c r="B338" s="39" t="s">
        <v>516</v>
      </c>
      <c r="C338" s="36"/>
      <c r="D338" s="36">
        <v>1000</v>
      </c>
      <c r="E338" s="35" t="s">
        <v>343</v>
      </c>
      <c r="F338" s="35" t="s">
        <v>517</v>
      </c>
      <c r="G338" s="35" t="s">
        <v>54</v>
      </c>
      <c r="H338" s="252">
        <f>H339</f>
        <v>80</v>
      </c>
      <c r="I338" s="90"/>
    </row>
    <row r="339" spans="1:9" ht="39.75" customHeight="1">
      <c r="A339" s="62"/>
      <c r="B339" s="39" t="s">
        <v>518</v>
      </c>
      <c r="C339" s="36"/>
      <c r="D339" s="36">
        <v>1000</v>
      </c>
      <c r="E339" s="35" t="s">
        <v>343</v>
      </c>
      <c r="F339" s="35" t="s">
        <v>519</v>
      </c>
      <c r="G339" s="35"/>
      <c r="H339" s="252">
        <f>H340</f>
        <v>80</v>
      </c>
      <c r="I339" s="90"/>
    </row>
    <row r="340" spans="1:9" ht="14.25">
      <c r="A340" s="62"/>
      <c r="B340" s="34" t="s">
        <v>328</v>
      </c>
      <c r="C340" s="32"/>
      <c r="D340" s="36">
        <v>1000</v>
      </c>
      <c r="E340" s="35" t="s">
        <v>343</v>
      </c>
      <c r="F340" s="35" t="s">
        <v>519</v>
      </c>
      <c r="G340" s="35" t="s">
        <v>344</v>
      </c>
      <c r="H340" s="252">
        <f>H341</f>
        <v>80</v>
      </c>
      <c r="I340" s="90"/>
    </row>
    <row r="341" spans="1:9" ht="25.5">
      <c r="A341" s="254"/>
      <c r="B341" s="34" t="s">
        <v>329</v>
      </c>
      <c r="C341" s="247"/>
      <c r="D341" s="251">
        <v>1000</v>
      </c>
      <c r="E341" s="251">
        <v>1003</v>
      </c>
      <c r="F341" s="35" t="s">
        <v>519</v>
      </c>
      <c r="G341" s="251">
        <v>320</v>
      </c>
      <c r="H341" s="252">
        <v>80</v>
      </c>
      <c r="I341" s="90"/>
    </row>
    <row r="342" spans="1:9" ht="25.5">
      <c r="A342" s="62"/>
      <c r="B342" s="39" t="s">
        <v>520</v>
      </c>
      <c r="C342" s="36"/>
      <c r="D342" s="36">
        <v>1000</v>
      </c>
      <c r="E342" s="35" t="s">
        <v>343</v>
      </c>
      <c r="F342" s="35" t="s">
        <v>521</v>
      </c>
      <c r="G342" s="35" t="s">
        <v>54</v>
      </c>
      <c r="H342" s="252">
        <f>H343</f>
        <v>70</v>
      </c>
      <c r="I342" s="90"/>
    </row>
    <row r="343" spans="1:9" ht="38.25">
      <c r="A343" s="62"/>
      <c r="B343" s="39" t="s">
        <v>522</v>
      </c>
      <c r="C343" s="36"/>
      <c r="D343" s="36">
        <v>1000</v>
      </c>
      <c r="E343" s="35" t="s">
        <v>343</v>
      </c>
      <c r="F343" s="35" t="s">
        <v>523</v>
      </c>
      <c r="G343" s="35"/>
      <c r="H343" s="252">
        <f>H344</f>
        <v>70</v>
      </c>
      <c r="I343" s="90"/>
    </row>
    <row r="344" spans="1:9" ht="14.25">
      <c r="A344" s="62"/>
      <c r="B344" s="34" t="s">
        <v>328</v>
      </c>
      <c r="C344" s="32"/>
      <c r="D344" s="36">
        <v>1000</v>
      </c>
      <c r="E344" s="35" t="s">
        <v>343</v>
      </c>
      <c r="F344" s="35" t="s">
        <v>523</v>
      </c>
      <c r="G344" s="35" t="s">
        <v>344</v>
      </c>
      <c r="H344" s="252">
        <f>H345</f>
        <v>70</v>
      </c>
      <c r="I344" s="90"/>
    </row>
    <row r="345" spans="1:9" ht="25.5">
      <c r="A345" s="254"/>
      <c r="B345" s="34" t="s">
        <v>329</v>
      </c>
      <c r="C345" s="247"/>
      <c r="D345" s="251">
        <v>1000</v>
      </c>
      <c r="E345" s="251">
        <v>1003</v>
      </c>
      <c r="F345" s="35" t="s">
        <v>523</v>
      </c>
      <c r="G345" s="251">
        <v>320</v>
      </c>
      <c r="H345" s="252">
        <v>70</v>
      </c>
      <c r="I345" s="90"/>
    </row>
    <row r="346" spans="1:9" s="8" customFormat="1" ht="54">
      <c r="A346" s="46"/>
      <c r="B346" s="47" t="s">
        <v>164</v>
      </c>
      <c r="C346" s="32"/>
      <c r="D346" s="32">
        <v>1000</v>
      </c>
      <c r="E346" s="32">
        <v>1003</v>
      </c>
      <c r="F346" s="31" t="s">
        <v>165</v>
      </c>
      <c r="G346" s="32"/>
      <c r="H346" s="81">
        <f>H347</f>
        <v>300</v>
      </c>
      <c r="I346" s="99"/>
    </row>
    <row r="347" spans="1:9" s="8" customFormat="1" ht="26.25">
      <c r="A347" s="46"/>
      <c r="B347" s="39" t="s">
        <v>38</v>
      </c>
      <c r="C347" s="32"/>
      <c r="D347" s="36">
        <v>1000</v>
      </c>
      <c r="E347" s="36">
        <v>1003</v>
      </c>
      <c r="F347" s="35" t="s">
        <v>167</v>
      </c>
      <c r="G347" s="32"/>
      <c r="H347" s="82">
        <f>H348</f>
        <v>300</v>
      </c>
      <c r="I347" s="99"/>
    </row>
    <row r="348" spans="1:9" s="8" customFormat="1" ht="12.75">
      <c r="A348" s="46"/>
      <c r="B348" s="34" t="s">
        <v>168</v>
      </c>
      <c r="C348" s="36"/>
      <c r="D348" s="36">
        <v>1000</v>
      </c>
      <c r="E348" s="36">
        <v>1003</v>
      </c>
      <c r="F348" s="35" t="s">
        <v>169</v>
      </c>
      <c r="G348" s="48"/>
      <c r="H348" s="82">
        <f>H350</f>
        <v>300</v>
      </c>
      <c r="I348" s="99"/>
    </row>
    <row r="349" spans="1:9" s="8" customFormat="1" ht="25.5">
      <c r="A349" s="46"/>
      <c r="B349" s="34" t="s">
        <v>76</v>
      </c>
      <c r="C349" s="36"/>
      <c r="D349" s="36">
        <v>1000</v>
      </c>
      <c r="E349" s="36">
        <v>1003</v>
      </c>
      <c r="F349" s="35" t="s">
        <v>169</v>
      </c>
      <c r="G349" s="36">
        <v>200</v>
      </c>
      <c r="H349" s="82">
        <f>H350</f>
        <v>300</v>
      </c>
      <c r="I349" s="99"/>
    </row>
    <row r="350" spans="1:9" s="8" customFormat="1" ht="25.5">
      <c r="A350" s="46"/>
      <c r="B350" s="34" t="s">
        <v>77</v>
      </c>
      <c r="C350" s="36"/>
      <c r="D350" s="36">
        <v>1000</v>
      </c>
      <c r="E350" s="36">
        <v>1003</v>
      </c>
      <c r="F350" s="35" t="s">
        <v>169</v>
      </c>
      <c r="G350" s="35" t="s">
        <v>78</v>
      </c>
      <c r="H350" s="83">
        <v>300</v>
      </c>
      <c r="I350" s="99"/>
    </row>
    <row r="351" spans="1:9" s="3" customFormat="1" ht="39.75" customHeight="1" hidden="1">
      <c r="A351" s="49"/>
      <c r="B351" s="43" t="s">
        <v>320</v>
      </c>
      <c r="C351" s="50"/>
      <c r="D351" s="50">
        <v>1000</v>
      </c>
      <c r="E351" s="50">
        <v>1003</v>
      </c>
      <c r="F351" s="44" t="s">
        <v>321</v>
      </c>
      <c r="G351" s="32"/>
      <c r="H351" s="81">
        <f>H352</f>
        <v>0</v>
      </c>
      <c r="I351" s="97"/>
    </row>
    <row r="352" spans="1:9" s="3" customFormat="1" ht="15" hidden="1">
      <c r="A352" s="49"/>
      <c r="B352" s="34" t="s">
        <v>272</v>
      </c>
      <c r="C352" s="50"/>
      <c r="D352" s="36">
        <v>1000</v>
      </c>
      <c r="E352" s="36">
        <v>1003</v>
      </c>
      <c r="F352" s="41" t="s">
        <v>322</v>
      </c>
      <c r="G352" s="32"/>
      <c r="H352" s="82">
        <f>H353</f>
        <v>0</v>
      </c>
      <c r="I352" s="97"/>
    </row>
    <row r="353" spans="1:9" s="3" customFormat="1" ht="15" hidden="1">
      <c r="A353" s="49"/>
      <c r="B353" s="34" t="s">
        <v>272</v>
      </c>
      <c r="C353" s="50"/>
      <c r="D353" s="36">
        <v>1000</v>
      </c>
      <c r="E353" s="36">
        <v>1003</v>
      </c>
      <c r="F353" s="41" t="s">
        <v>323</v>
      </c>
      <c r="G353" s="32"/>
      <c r="H353" s="82">
        <f>H354</f>
        <v>0</v>
      </c>
      <c r="I353" s="97"/>
    </row>
    <row r="354" spans="1:9" ht="15" hidden="1">
      <c r="A354" s="49"/>
      <c r="B354" s="34" t="s">
        <v>168</v>
      </c>
      <c r="C354" s="36"/>
      <c r="D354" s="36">
        <v>1000</v>
      </c>
      <c r="E354" s="36">
        <v>1003</v>
      </c>
      <c r="F354" s="41" t="s">
        <v>359</v>
      </c>
      <c r="G354" s="36" t="s">
        <v>54</v>
      </c>
      <c r="H354" s="82">
        <f>H356+H358</f>
        <v>0</v>
      </c>
      <c r="I354" s="100"/>
    </row>
    <row r="355" spans="1:9" ht="26.25" hidden="1">
      <c r="A355" s="49"/>
      <c r="B355" s="34" t="s">
        <v>76</v>
      </c>
      <c r="C355" s="36"/>
      <c r="D355" s="36">
        <v>1000</v>
      </c>
      <c r="E355" s="36">
        <v>1003</v>
      </c>
      <c r="F355" s="41" t="s">
        <v>359</v>
      </c>
      <c r="G355" s="36">
        <v>200</v>
      </c>
      <c r="H355" s="82">
        <f aca="true" t="shared" si="11" ref="H355:H362">H356</f>
        <v>0</v>
      </c>
      <c r="I355" s="100"/>
    </row>
    <row r="356" spans="1:9" ht="26.25" hidden="1">
      <c r="A356" s="49"/>
      <c r="B356" s="34" t="s">
        <v>77</v>
      </c>
      <c r="C356" s="36"/>
      <c r="D356" s="36">
        <v>1000</v>
      </c>
      <c r="E356" s="36">
        <v>1003</v>
      </c>
      <c r="F356" s="41" t="s">
        <v>359</v>
      </c>
      <c r="G356" s="36">
        <v>240</v>
      </c>
      <c r="H356" s="82">
        <v>0</v>
      </c>
      <c r="I356" s="100"/>
    </row>
    <row r="357" spans="1:9" ht="15" hidden="1">
      <c r="A357" s="49"/>
      <c r="B357" s="65" t="s">
        <v>328</v>
      </c>
      <c r="C357" s="36"/>
      <c r="D357" s="36">
        <v>1000</v>
      </c>
      <c r="E357" s="36">
        <v>1003</v>
      </c>
      <c r="F357" s="41" t="s">
        <v>359</v>
      </c>
      <c r="G357" s="36">
        <v>300</v>
      </c>
      <c r="H357" s="82">
        <f t="shared" si="11"/>
        <v>0</v>
      </c>
      <c r="I357" s="100"/>
    </row>
    <row r="358" spans="1:9" ht="12.75" hidden="1">
      <c r="A358" s="33"/>
      <c r="B358" s="34" t="s">
        <v>345</v>
      </c>
      <c r="C358" s="36"/>
      <c r="D358" s="36">
        <v>1000</v>
      </c>
      <c r="E358" s="36">
        <v>1003</v>
      </c>
      <c r="F358" s="41" t="s">
        <v>359</v>
      </c>
      <c r="G358" s="35" t="s">
        <v>346</v>
      </c>
      <c r="H358" s="83">
        <v>0</v>
      </c>
      <c r="I358" s="98"/>
    </row>
    <row r="359" spans="1:9" ht="15.75">
      <c r="A359" s="21" t="s">
        <v>39</v>
      </c>
      <c r="B359" s="22" t="s">
        <v>79</v>
      </c>
      <c r="C359" s="61"/>
      <c r="D359" s="61">
        <v>1100</v>
      </c>
      <c r="E359" s="52"/>
      <c r="F359" s="52"/>
      <c r="G359" s="52"/>
      <c r="H359" s="87">
        <f t="shared" si="11"/>
        <v>350</v>
      </c>
      <c r="I359" s="90"/>
    </row>
    <row r="360" spans="1:8" ht="12.75">
      <c r="A360" s="25"/>
      <c r="B360" s="26" t="s">
        <v>79</v>
      </c>
      <c r="C360" s="27"/>
      <c r="D360" s="27" t="s">
        <v>40</v>
      </c>
      <c r="E360" s="27" t="s">
        <v>80</v>
      </c>
      <c r="F360" s="27"/>
      <c r="G360" s="27"/>
      <c r="H360" s="80">
        <f t="shared" si="11"/>
        <v>350</v>
      </c>
    </row>
    <row r="361" spans="1:8" ht="54">
      <c r="A361" s="29"/>
      <c r="B361" s="47" t="s">
        <v>70</v>
      </c>
      <c r="C361" s="31"/>
      <c r="D361" s="31" t="s">
        <v>40</v>
      </c>
      <c r="E361" s="44" t="s">
        <v>80</v>
      </c>
      <c r="F361" s="73" t="s">
        <v>71</v>
      </c>
      <c r="G361" s="31"/>
      <c r="H361" s="81">
        <f t="shared" si="11"/>
        <v>350</v>
      </c>
    </row>
    <row r="362" spans="1:8" ht="26.25">
      <c r="A362" s="29"/>
      <c r="B362" s="65" t="s">
        <v>72</v>
      </c>
      <c r="C362" s="31"/>
      <c r="D362" s="35" t="s">
        <v>40</v>
      </c>
      <c r="E362" s="35" t="s">
        <v>80</v>
      </c>
      <c r="F362" s="35" t="s">
        <v>73</v>
      </c>
      <c r="G362" s="31"/>
      <c r="H362" s="82">
        <f t="shared" si="11"/>
        <v>350</v>
      </c>
    </row>
    <row r="363" spans="1:8" ht="25.5">
      <c r="A363" s="33"/>
      <c r="B363" s="66" t="s">
        <v>74</v>
      </c>
      <c r="C363" s="35"/>
      <c r="D363" s="35" t="s">
        <v>40</v>
      </c>
      <c r="E363" s="35" t="s">
        <v>80</v>
      </c>
      <c r="F363" s="35" t="s">
        <v>75</v>
      </c>
      <c r="G363" s="35"/>
      <c r="H363" s="82">
        <f>H365</f>
        <v>350</v>
      </c>
    </row>
    <row r="364" spans="1:8" ht="25.5">
      <c r="A364" s="33"/>
      <c r="B364" s="66" t="s">
        <v>76</v>
      </c>
      <c r="C364" s="35"/>
      <c r="D364" s="35" t="s">
        <v>40</v>
      </c>
      <c r="E364" s="35" t="s">
        <v>80</v>
      </c>
      <c r="F364" s="35" t="s">
        <v>75</v>
      </c>
      <c r="G364" s="35" t="s">
        <v>104</v>
      </c>
      <c r="H364" s="82">
        <f aca="true" t="shared" si="12" ref="H364:H370">H365</f>
        <v>350</v>
      </c>
    </row>
    <row r="365" spans="1:8" ht="25.5">
      <c r="A365" s="33"/>
      <c r="B365" s="34" t="s">
        <v>77</v>
      </c>
      <c r="C365" s="35"/>
      <c r="D365" s="35" t="s">
        <v>40</v>
      </c>
      <c r="E365" s="35" t="s">
        <v>80</v>
      </c>
      <c r="F365" s="35" t="s">
        <v>75</v>
      </c>
      <c r="G365" s="35" t="s">
        <v>78</v>
      </c>
      <c r="H365" s="83">
        <v>350</v>
      </c>
    </row>
    <row r="366" spans="1:8" ht="15.75" hidden="1">
      <c r="A366" s="21" t="s">
        <v>41</v>
      </c>
      <c r="B366" s="22" t="s">
        <v>42</v>
      </c>
      <c r="C366" s="61"/>
      <c r="D366" s="52" t="s">
        <v>43</v>
      </c>
      <c r="E366" s="52"/>
      <c r="F366" s="52"/>
      <c r="G366" s="52"/>
      <c r="H366" s="87">
        <f t="shared" si="12"/>
        <v>0</v>
      </c>
    </row>
    <row r="367" spans="1:8" ht="13.5" hidden="1">
      <c r="A367" s="25"/>
      <c r="B367" s="71" t="s">
        <v>352</v>
      </c>
      <c r="C367" s="27"/>
      <c r="D367" s="72" t="s">
        <v>43</v>
      </c>
      <c r="E367" s="72" t="s">
        <v>353</v>
      </c>
      <c r="F367" s="72"/>
      <c r="G367" s="72"/>
      <c r="H367" s="95">
        <f t="shared" si="12"/>
        <v>0</v>
      </c>
    </row>
    <row r="368" spans="1:8" ht="40.5" customHeight="1" hidden="1">
      <c r="A368" s="29"/>
      <c r="B368" s="43" t="s">
        <v>320</v>
      </c>
      <c r="C368" s="35"/>
      <c r="D368" s="44" t="s">
        <v>43</v>
      </c>
      <c r="E368" s="44" t="s">
        <v>353</v>
      </c>
      <c r="F368" s="50" t="s">
        <v>321</v>
      </c>
      <c r="G368" s="31"/>
      <c r="H368" s="81">
        <f t="shared" si="12"/>
        <v>0</v>
      </c>
    </row>
    <row r="369" spans="1:8" ht="13.5" hidden="1">
      <c r="A369" s="29"/>
      <c r="B369" s="34" t="s">
        <v>272</v>
      </c>
      <c r="C369" s="35"/>
      <c r="D369" s="35" t="s">
        <v>43</v>
      </c>
      <c r="E369" s="35" t="s">
        <v>353</v>
      </c>
      <c r="F369" s="41" t="s">
        <v>322</v>
      </c>
      <c r="G369" s="31"/>
      <c r="H369" s="81">
        <f t="shared" si="12"/>
        <v>0</v>
      </c>
    </row>
    <row r="370" spans="1:8" ht="13.5" hidden="1">
      <c r="A370" s="29"/>
      <c r="B370" s="34" t="s">
        <v>272</v>
      </c>
      <c r="C370" s="35"/>
      <c r="D370" s="35" t="s">
        <v>43</v>
      </c>
      <c r="E370" s="35" t="s">
        <v>353</v>
      </c>
      <c r="F370" s="41" t="s">
        <v>323</v>
      </c>
      <c r="G370" s="31"/>
      <c r="H370" s="81">
        <f t="shared" si="12"/>
        <v>0</v>
      </c>
    </row>
    <row r="371" spans="1:8" ht="40.5" customHeight="1" hidden="1">
      <c r="A371" s="33"/>
      <c r="B371" s="34" t="s">
        <v>350</v>
      </c>
      <c r="C371" s="35"/>
      <c r="D371" s="35" t="s">
        <v>43</v>
      </c>
      <c r="E371" s="35" t="s">
        <v>353</v>
      </c>
      <c r="F371" s="41" t="s">
        <v>351</v>
      </c>
      <c r="G371" s="35" t="s">
        <v>83</v>
      </c>
      <c r="H371" s="82">
        <f>H373</f>
        <v>0</v>
      </c>
    </row>
    <row r="372" spans="1:8" ht="27" customHeight="1" hidden="1">
      <c r="A372" s="33"/>
      <c r="B372" s="34" t="s">
        <v>76</v>
      </c>
      <c r="C372" s="35"/>
      <c r="D372" s="35" t="s">
        <v>43</v>
      </c>
      <c r="E372" s="35" t="s">
        <v>353</v>
      </c>
      <c r="F372" s="41" t="s">
        <v>351</v>
      </c>
      <c r="G372" s="35" t="s">
        <v>104</v>
      </c>
      <c r="H372" s="82">
        <f>H373</f>
        <v>0</v>
      </c>
    </row>
    <row r="373" spans="1:8" ht="25.5" hidden="1">
      <c r="A373" s="33"/>
      <c r="B373" s="34" t="s">
        <v>77</v>
      </c>
      <c r="C373" s="35"/>
      <c r="D373" s="35" t="s">
        <v>43</v>
      </c>
      <c r="E373" s="35" t="s">
        <v>353</v>
      </c>
      <c r="F373" s="41" t="s">
        <v>351</v>
      </c>
      <c r="G373" s="35" t="s">
        <v>78</v>
      </c>
      <c r="H373" s="83">
        <v>0</v>
      </c>
    </row>
    <row r="374" spans="1:9" ht="31.5" hidden="1">
      <c r="A374" s="16" t="s">
        <v>44</v>
      </c>
      <c r="B374" s="20" t="s">
        <v>45</v>
      </c>
      <c r="C374" s="18"/>
      <c r="D374" s="20"/>
      <c r="E374" s="20"/>
      <c r="F374" s="20"/>
      <c r="G374" s="20"/>
      <c r="H374" s="78">
        <f aca="true" t="shared" si="13" ref="H374:H379">H375</f>
        <v>0</v>
      </c>
      <c r="I374" s="90"/>
    </row>
    <row r="375" spans="1:9" ht="15.75" hidden="1">
      <c r="A375" s="21" t="s">
        <v>46</v>
      </c>
      <c r="B375" s="22" t="s">
        <v>23</v>
      </c>
      <c r="C375" s="61"/>
      <c r="D375" s="61" t="s">
        <v>24</v>
      </c>
      <c r="E375" s="61"/>
      <c r="F375" s="61" t="s">
        <v>83</v>
      </c>
      <c r="G375" s="61" t="s">
        <v>83</v>
      </c>
      <c r="H375" s="87">
        <f t="shared" si="13"/>
        <v>0</v>
      </c>
      <c r="I375" s="90"/>
    </row>
    <row r="376" spans="1:9" ht="25.5" hidden="1">
      <c r="A376" s="25"/>
      <c r="B376" s="26" t="s">
        <v>318</v>
      </c>
      <c r="C376" s="28"/>
      <c r="D376" s="28" t="s">
        <v>24</v>
      </c>
      <c r="E376" s="27" t="s">
        <v>319</v>
      </c>
      <c r="F376" s="28"/>
      <c r="G376" s="27"/>
      <c r="H376" s="80">
        <f t="shared" si="13"/>
        <v>0</v>
      </c>
      <c r="I376" s="90"/>
    </row>
    <row r="377" spans="1:9" ht="27" hidden="1">
      <c r="A377" s="54"/>
      <c r="B377" s="30" t="s">
        <v>314</v>
      </c>
      <c r="C377" s="31"/>
      <c r="D377" s="31" t="s">
        <v>24</v>
      </c>
      <c r="E377" s="31" t="s">
        <v>319</v>
      </c>
      <c r="F377" s="32" t="s">
        <v>315</v>
      </c>
      <c r="G377" s="31"/>
      <c r="H377" s="81">
        <f t="shared" si="13"/>
        <v>0</v>
      </c>
      <c r="I377" s="90"/>
    </row>
    <row r="378" spans="1:9" ht="13.5" hidden="1">
      <c r="A378" s="54"/>
      <c r="B378" s="34" t="s">
        <v>272</v>
      </c>
      <c r="C378" s="35"/>
      <c r="D378" s="35" t="s">
        <v>24</v>
      </c>
      <c r="E378" s="35" t="s">
        <v>319</v>
      </c>
      <c r="F378" s="35" t="s">
        <v>527</v>
      </c>
      <c r="G378" s="31"/>
      <c r="H378" s="81">
        <f t="shared" si="13"/>
        <v>0</v>
      </c>
      <c r="I378" s="90"/>
    </row>
    <row r="379" spans="1:9" ht="13.5" hidden="1">
      <c r="A379" s="54"/>
      <c r="B379" s="34" t="s">
        <v>272</v>
      </c>
      <c r="C379" s="35"/>
      <c r="D379" s="35" t="s">
        <v>24</v>
      </c>
      <c r="E379" s="35" t="s">
        <v>319</v>
      </c>
      <c r="F379" s="35" t="s">
        <v>316</v>
      </c>
      <c r="G379" s="31"/>
      <c r="H379" s="81">
        <f t="shared" si="13"/>
        <v>0</v>
      </c>
      <c r="I379" s="90"/>
    </row>
    <row r="380" spans="1:9" ht="25.5" hidden="1">
      <c r="A380" s="54"/>
      <c r="B380" s="66" t="s">
        <v>120</v>
      </c>
      <c r="C380" s="36"/>
      <c r="D380" s="36" t="s">
        <v>24</v>
      </c>
      <c r="E380" s="35" t="s">
        <v>319</v>
      </c>
      <c r="F380" s="35" t="s">
        <v>317</v>
      </c>
      <c r="G380" s="35"/>
      <c r="H380" s="82">
        <f>H381+H383+H385</f>
        <v>0</v>
      </c>
      <c r="I380" s="90"/>
    </row>
    <row r="381" spans="1:9" ht="52.5" customHeight="1" hidden="1">
      <c r="A381" s="54"/>
      <c r="B381" s="74" t="s">
        <v>122</v>
      </c>
      <c r="C381" s="36"/>
      <c r="D381" s="36" t="s">
        <v>24</v>
      </c>
      <c r="E381" s="35" t="s">
        <v>319</v>
      </c>
      <c r="F381" s="35" t="s">
        <v>317</v>
      </c>
      <c r="G381" s="35" t="s">
        <v>123</v>
      </c>
      <c r="H381" s="82">
        <f>H382</f>
        <v>0</v>
      </c>
      <c r="I381" s="90"/>
    </row>
    <row r="382" spans="1:9" ht="12.75" hidden="1">
      <c r="A382" s="33"/>
      <c r="B382" s="34" t="s">
        <v>124</v>
      </c>
      <c r="C382" s="36"/>
      <c r="D382" s="36" t="s">
        <v>24</v>
      </c>
      <c r="E382" s="35" t="s">
        <v>319</v>
      </c>
      <c r="F382" s="35" t="s">
        <v>317</v>
      </c>
      <c r="G382" s="35" t="s">
        <v>133</v>
      </c>
      <c r="H382" s="83">
        <v>0</v>
      </c>
      <c r="I382" s="90"/>
    </row>
    <row r="383" spans="1:9" ht="25.5" hidden="1">
      <c r="A383" s="33"/>
      <c r="B383" s="34" t="s">
        <v>76</v>
      </c>
      <c r="C383" s="36"/>
      <c r="D383" s="36" t="s">
        <v>24</v>
      </c>
      <c r="E383" s="35" t="s">
        <v>319</v>
      </c>
      <c r="F383" s="35" t="s">
        <v>317</v>
      </c>
      <c r="G383" s="35" t="s">
        <v>104</v>
      </c>
      <c r="H383" s="83">
        <f>H384</f>
        <v>0</v>
      </c>
      <c r="I383" s="90"/>
    </row>
    <row r="384" spans="1:9" ht="25.5" hidden="1">
      <c r="A384" s="33"/>
      <c r="B384" s="34" t="s">
        <v>77</v>
      </c>
      <c r="C384" s="36"/>
      <c r="D384" s="36" t="s">
        <v>24</v>
      </c>
      <c r="E384" s="35" t="s">
        <v>319</v>
      </c>
      <c r="F384" s="35" t="s">
        <v>317</v>
      </c>
      <c r="G384" s="35" t="s">
        <v>78</v>
      </c>
      <c r="H384" s="83">
        <v>0</v>
      </c>
      <c r="I384" s="90"/>
    </row>
    <row r="385" spans="1:9" ht="12.75" hidden="1">
      <c r="A385" s="33"/>
      <c r="B385" s="34" t="s">
        <v>127</v>
      </c>
      <c r="C385" s="36"/>
      <c r="D385" s="36" t="s">
        <v>24</v>
      </c>
      <c r="E385" s="35" t="s">
        <v>319</v>
      </c>
      <c r="F385" s="35" t="s">
        <v>317</v>
      </c>
      <c r="G385" s="35" t="s">
        <v>128</v>
      </c>
      <c r="H385" s="83">
        <f>H386</f>
        <v>0</v>
      </c>
      <c r="I385" s="90"/>
    </row>
    <row r="386" spans="1:9" ht="12.75" hidden="1">
      <c r="A386" s="33"/>
      <c r="B386" s="34" t="s">
        <v>129</v>
      </c>
      <c r="C386" s="36"/>
      <c r="D386" s="36" t="s">
        <v>24</v>
      </c>
      <c r="E386" s="35" t="s">
        <v>319</v>
      </c>
      <c r="F386" s="35" t="s">
        <v>317</v>
      </c>
      <c r="G386" s="35" t="s">
        <v>130</v>
      </c>
      <c r="H386" s="83">
        <v>0</v>
      </c>
      <c r="I386" s="90"/>
    </row>
    <row r="387" spans="1:9" ht="15.75">
      <c r="A387" s="16" t="s">
        <v>44</v>
      </c>
      <c r="B387" s="20" t="s">
        <v>47</v>
      </c>
      <c r="C387" s="18"/>
      <c r="D387" s="20"/>
      <c r="E387" s="20"/>
      <c r="F387" s="20"/>
      <c r="G387" s="20"/>
      <c r="H387" s="78">
        <f>H388</f>
        <v>14116.295</v>
      </c>
      <c r="I387" s="90"/>
    </row>
    <row r="388" spans="1:9" ht="15.75">
      <c r="A388" s="21" t="s">
        <v>46</v>
      </c>
      <c r="B388" s="22" t="s">
        <v>33</v>
      </c>
      <c r="C388" s="52"/>
      <c r="D388" s="52" t="s">
        <v>34</v>
      </c>
      <c r="E388" s="52"/>
      <c r="F388" s="52"/>
      <c r="G388" s="52"/>
      <c r="H388" s="87">
        <f>H389</f>
        <v>14116.295</v>
      </c>
      <c r="I388" s="90"/>
    </row>
    <row r="389" spans="1:9" ht="13.5">
      <c r="A389" s="25"/>
      <c r="B389" s="71" t="s">
        <v>125</v>
      </c>
      <c r="C389" s="72"/>
      <c r="D389" s="72" t="s">
        <v>34</v>
      </c>
      <c r="E389" s="72" t="s">
        <v>126</v>
      </c>
      <c r="F389" s="72"/>
      <c r="G389" s="72"/>
      <c r="H389" s="95">
        <f>H390+H404</f>
        <v>14116.295</v>
      </c>
      <c r="I389" s="90"/>
    </row>
    <row r="390" spans="1:9" ht="54">
      <c r="A390" s="29"/>
      <c r="B390" s="30" t="s">
        <v>150</v>
      </c>
      <c r="C390" s="31"/>
      <c r="D390" s="31" t="s">
        <v>34</v>
      </c>
      <c r="E390" s="31" t="s">
        <v>126</v>
      </c>
      <c r="F390" s="31" t="s">
        <v>117</v>
      </c>
      <c r="G390" s="31"/>
      <c r="H390" s="81">
        <f>H391</f>
        <v>14116.295</v>
      </c>
      <c r="I390" s="90"/>
    </row>
    <row r="391" spans="1:9" ht="25.5">
      <c r="A391" s="33"/>
      <c r="B391" s="34" t="s">
        <v>118</v>
      </c>
      <c r="C391" s="35"/>
      <c r="D391" s="35" t="s">
        <v>34</v>
      </c>
      <c r="E391" s="35" t="s">
        <v>126</v>
      </c>
      <c r="F391" s="35" t="s">
        <v>119</v>
      </c>
      <c r="G391" s="35" t="s">
        <v>83</v>
      </c>
      <c r="H391" s="82">
        <f>H392+H401</f>
        <v>14116.295</v>
      </c>
      <c r="I391" s="90"/>
    </row>
    <row r="392" spans="1:9" ht="25.5">
      <c r="A392" s="33"/>
      <c r="B392" s="34" t="s">
        <v>120</v>
      </c>
      <c r="C392" s="35"/>
      <c r="D392" s="35" t="s">
        <v>34</v>
      </c>
      <c r="E392" s="35" t="s">
        <v>126</v>
      </c>
      <c r="F392" s="35" t="s">
        <v>121</v>
      </c>
      <c r="G392" s="35"/>
      <c r="H392" s="83">
        <f>H394+H396+H398+H400</f>
        <v>12298.795</v>
      </c>
      <c r="I392" s="90"/>
    </row>
    <row r="393" spans="1:9" ht="53.25" customHeight="1">
      <c r="A393" s="33"/>
      <c r="B393" s="74" t="s">
        <v>122</v>
      </c>
      <c r="C393" s="35"/>
      <c r="D393" s="35" t="s">
        <v>34</v>
      </c>
      <c r="E393" s="35" t="s">
        <v>126</v>
      </c>
      <c r="F393" s="35" t="s">
        <v>121</v>
      </c>
      <c r="G393" s="35" t="s">
        <v>123</v>
      </c>
      <c r="H393" s="83">
        <f>H394</f>
        <v>9313.295</v>
      </c>
      <c r="I393" s="90"/>
    </row>
    <row r="394" spans="1:9" ht="12.75">
      <c r="A394" s="33"/>
      <c r="B394" s="34" t="s">
        <v>124</v>
      </c>
      <c r="C394" s="35"/>
      <c r="D394" s="35" t="s">
        <v>34</v>
      </c>
      <c r="E394" s="35" t="s">
        <v>126</v>
      </c>
      <c r="F394" s="35" t="s">
        <v>121</v>
      </c>
      <c r="G394" s="35" t="s">
        <v>133</v>
      </c>
      <c r="H394" s="83">
        <v>9313.295</v>
      </c>
      <c r="I394" s="90"/>
    </row>
    <row r="395" spans="1:9" ht="25.5">
      <c r="A395" s="33"/>
      <c r="B395" s="34" t="s">
        <v>76</v>
      </c>
      <c r="C395" s="35"/>
      <c r="D395" s="35" t="s">
        <v>34</v>
      </c>
      <c r="E395" s="35" t="s">
        <v>126</v>
      </c>
      <c r="F395" s="35" t="s">
        <v>121</v>
      </c>
      <c r="G395" s="35" t="s">
        <v>104</v>
      </c>
      <c r="H395" s="83">
        <f>H396</f>
        <v>2960.5</v>
      </c>
      <c r="I395" s="90"/>
    </row>
    <row r="396" spans="1:9" ht="25.5">
      <c r="A396" s="33"/>
      <c r="B396" s="34" t="s">
        <v>77</v>
      </c>
      <c r="C396" s="35"/>
      <c r="D396" s="35" t="s">
        <v>34</v>
      </c>
      <c r="E396" s="35" t="s">
        <v>126</v>
      </c>
      <c r="F396" s="35" t="s">
        <v>121</v>
      </c>
      <c r="G396" s="35" t="s">
        <v>78</v>
      </c>
      <c r="H396" s="83">
        <f>2860.5+100</f>
        <v>2960.5</v>
      </c>
      <c r="I396" s="90"/>
    </row>
    <row r="397" spans="1:9" ht="25.5" hidden="1">
      <c r="A397" s="33"/>
      <c r="B397" s="64" t="s">
        <v>90</v>
      </c>
      <c r="C397" s="35"/>
      <c r="D397" s="35" t="s">
        <v>34</v>
      </c>
      <c r="E397" s="35" t="s">
        <v>126</v>
      </c>
      <c r="F397" s="35" t="s">
        <v>121</v>
      </c>
      <c r="G397" s="35" t="s">
        <v>97</v>
      </c>
      <c r="H397" s="83">
        <f>H398</f>
        <v>0</v>
      </c>
      <c r="I397" s="90"/>
    </row>
    <row r="398" spans="1:9" ht="12.75" hidden="1">
      <c r="A398" s="33"/>
      <c r="B398" s="34" t="s">
        <v>91</v>
      </c>
      <c r="C398" s="35"/>
      <c r="D398" s="35" t="s">
        <v>34</v>
      </c>
      <c r="E398" s="35" t="s">
        <v>126</v>
      </c>
      <c r="F398" s="35" t="s">
        <v>121</v>
      </c>
      <c r="G398" s="35" t="s">
        <v>92</v>
      </c>
      <c r="H398" s="83">
        <v>0</v>
      </c>
      <c r="I398" s="90"/>
    </row>
    <row r="399" spans="1:9" ht="12.75">
      <c r="A399" s="33"/>
      <c r="B399" s="34" t="s">
        <v>127</v>
      </c>
      <c r="C399" s="35"/>
      <c r="D399" s="35" t="s">
        <v>34</v>
      </c>
      <c r="E399" s="35" t="s">
        <v>126</v>
      </c>
      <c r="F399" s="35" t="s">
        <v>121</v>
      </c>
      <c r="G399" s="35" t="s">
        <v>128</v>
      </c>
      <c r="H399" s="83">
        <f aca="true" t="shared" si="14" ref="H399:H405">H400</f>
        <v>25</v>
      </c>
      <c r="I399" s="90"/>
    </row>
    <row r="400" spans="1:9" ht="12.75">
      <c r="A400" s="33"/>
      <c r="B400" s="34" t="s">
        <v>129</v>
      </c>
      <c r="C400" s="35"/>
      <c r="D400" s="35" t="s">
        <v>34</v>
      </c>
      <c r="E400" s="35" t="s">
        <v>126</v>
      </c>
      <c r="F400" s="35" t="s">
        <v>121</v>
      </c>
      <c r="G400" s="35" t="s">
        <v>130</v>
      </c>
      <c r="H400" s="83">
        <v>25</v>
      </c>
      <c r="I400" s="90"/>
    </row>
    <row r="401" spans="1:9" ht="27.75" customHeight="1">
      <c r="A401" s="33"/>
      <c r="B401" s="75" t="s">
        <v>48</v>
      </c>
      <c r="C401" s="35"/>
      <c r="D401" s="35" t="s">
        <v>34</v>
      </c>
      <c r="E401" s="35" t="s">
        <v>126</v>
      </c>
      <c r="F401" s="35" t="s">
        <v>132</v>
      </c>
      <c r="G401" s="35"/>
      <c r="H401" s="83">
        <f>H403</f>
        <v>1817.5</v>
      </c>
      <c r="I401" s="90"/>
    </row>
    <row r="402" spans="1:9" ht="53.25" customHeight="1">
      <c r="A402" s="33"/>
      <c r="B402" s="74" t="s">
        <v>122</v>
      </c>
      <c r="C402" s="35"/>
      <c r="D402" s="35" t="s">
        <v>34</v>
      </c>
      <c r="E402" s="35" t="s">
        <v>126</v>
      </c>
      <c r="F402" s="35" t="s">
        <v>132</v>
      </c>
      <c r="G402" s="35" t="s">
        <v>123</v>
      </c>
      <c r="H402" s="83">
        <f t="shared" si="14"/>
        <v>1817.5</v>
      </c>
      <c r="I402" s="90"/>
    </row>
    <row r="403" spans="1:9" ht="17.25" customHeight="1">
      <c r="A403" s="33"/>
      <c r="B403" s="34" t="s">
        <v>124</v>
      </c>
      <c r="C403" s="35"/>
      <c r="D403" s="35" t="s">
        <v>34</v>
      </c>
      <c r="E403" s="35" t="s">
        <v>126</v>
      </c>
      <c r="F403" s="35" t="s">
        <v>132</v>
      </c>
      <c r="G403" s="35" t="s">
        <v>133</v>
      </c>
      <c r="H403" s="83">
        <v>1817.5</v>
      </c>
      <c r="I403" s="90"/>
    </row>
    <row r="404" spans="1:9" ht="27" customHeight="1" hidden="1">
      <c r="A404" s="33"/>
      <c r="B404" s="43" t="s">
        <v>320</v>
      </c>
      <c r="C404" s="68"/>
      <c r="D404" s="31" t="s">
        <v>34</v>
      </c>
      <c r="E404" s="69" t="s">
        <v>126</v>
      </c>
      <c r="F404" s="44" t="s">
        <v>321</v>
      </c>
      <c r="G404" s="70"/>
      <c r="H404" s="94">
        <f t="shared" si="14"/>
        <v>0</v>
      </c>
      <c r="I404" s="90"/>
    </row>
    <row r="405" spans="1:9" ht="15" customHeight="1" hidden="1">
      <c r="A405" s="33"/>
      <c r="B405" s="34" t="s">
        <v>272</v>
      </c>
      <c r="C405" s="68"/>
      <c r="D405" s="35" t="s">
        <v>34</v>
      </c>
      <c r="E405" s="35" t="s">
        <v>126</v>
      </c>
      <c r="F405" s="41" t="s">
        <v>322</v>
      </c>
      <c r="G405" s="70"/>
      <c r="H405" s="82">
        <f t="shared" si="14"/>
        <v>0</v>
      </c>
      <c r="I405" s="90"/>
    </row>
    <row r="406" spans="1:9" ht="14.25" customHeight="1" hidden="1">
      <c r="A406" s="33"/>
      <c r="B406" s="34" t="s">
        <v>272</v>
      </c>
      <c r="C406" s="68"/>
      <c r="D406" s="35" t="s">
        <v>34</v>
      </c>
      <c r="E406" s="35" t="s">
        <v>126</v>
      </c>
      <c r="F406" s="41" t="s">
        <v>323</v>
      </c>
      <c r="G406" s="70"/>
      <c r="H406" s="82">
        <f>H407+H410</f>
        <v>0</v>
      </c>
      <c r="I406" s="90"/>
    </row>
    <row r="407" spans="1:9" ht="24" customHeight="1" hidden="1">
      <c r="A407" s="33"/>
      <c r="B407" s="34" t="s">
        <v>120</v>
      </c>
      <c r="C407" s="68"/>
      <c r="D407" s="35" t="s">
        <v>34</v>
      </c>
      <c r="E407" s="35" t="s">
        <v>126</v>
      </c>
      <c r="F407" s="41" t="s">
        <v>324</v>
      </c>
      <c r="G407" s="70"/>
      <c r="H407" s="82">
        <f>H408+H409</f>
        <v>0</v>
      </c>
      <c r="I407" s="90"/>
    </row>
    <row r="408" spans="1:9" ht="23.25" customHeight="1" hidden="1">
      <c r="A408" s="33"/>
      <c r="B408" s="34" t="s">
        <v>77</v>
      </c>
      <c r="C408" s="68"/>
      <c r="D408" s="35" t="s">
        <v>34</v>
      </c>
      <c r="E408" s="35" t="s">
        <v>126</v>
      </c>
      <c r="F408" s="41" t="s">
        <v>324</v>
      </c>
      <c r="G408" s="35" t="s">
        <v>78</v>
      </c>
      <c r="H408" s="82">
        <v>0</v>
      </c>
      <c r="I408" s="90"/>
    </row>
    <row r="409" spans="1:9" ht="15.75" customHeight="1" hidden="1">
      <c r="A409" s="33"/>
      <c r="B409" s="34" t="s">
        <v>312</v>
      </c>
      <c r="C409" s="68"/>
      <c r="D409" s="35" t="s">
        <v>34</v>
      </c>
      <c r="E409" s="35" t="s">
        <v>126</v>
      </c>
      <c r="F409" s="41" t="s">
        <v>324</v>
      </c>
      <c r="G409" s="35" t="s">
        <v>313</v>
      </c>
      <c r="H409" s="82">
        <v>0</v>
      </c>
      <c r="I409" s="90"/>
    </row>
    <row r="410" spans="1:9" ht="23.25" customHeight="1" hidden="1">
      <c r="A410" s="33"/>
      <c r="B410" s="34" t="s">
        <v>449</v>
      </c>
      <c r="C410" s="68"/>
      <c r="D410" s="35" t="s">
        <v>34</v>
      </c>
      <c r="E410" s="35" t="s">
        <v>126</v>
      </c>
      <c r="F410" s="41" t="s">
        <v>325</v>
      </c>
      <c r="G410" s="70"/>
      <c r="H410" s="82">
        <f>H411</f>
        <v>0</v>
      </c>
      <c r="I410" s="90"/>
    </row>
    <row r="411" spans="1:9" ht="23.25" customHeight="1" hidden="1">
      <c r="A411" s="33"/>
      <c r="B411" s="34" t="s">
        <v>76</v>
      </c>
      <c r="C411" s="68"/>
      <c r="D411" s="35" t="s">
        <v>34</v>
      </c>
      <c r="E411" s="35" t="s">
        <v>126</v>
      </c>
      <c r="F411" s="41" t="s">
        <v>325</v>
      </c>
      <c r="G411" s="35" t="s">
        <v>104</v>
      </c>
      <c r="H411" s="82">
        <f>H412</f>
        <v>0</v>
      </c>
      <c r="I411" s="90"/>
    </row>
    <row r="412" spans="1:9" ht="24.75" customHeight="1" hidden="1">
      <c r="A412" s="33"/>
      <c r="B412" s="34" t="s">
        <v>77</v>
      </c>
      <c r="C412" s="68"/>
      <c r="D412" s="35" t="s">
        <v>34</v>
      </c>
      <c r="E412" s="35" t="s">
        <v>126</v>
      </c>
      <c r="F412" s="41" t="s">
        <v>325</v>
      </c>
      <c r="G412" s="35" t="s">
        <v>78</v>
      </c>
      <c r="H412" s="82">
        <v>0</v>
      </c>
      <c r="I412" s="90"/>
    </row>
    <row r="413" spans="1:9" s="9" customFormat="1" ht="15.75">
      <c r="A413" s="404" t="s">
        <v>358</v>
      </c>
      <c r="B413" s="405"/>
      <c r="C413" s="405"/>
      <c r="D413" s="405"/>
      <c r="E413" s="405"/>
      <c r="F413" s="405"/>
      <c r="G413" s="406"/>
      <c r="H413" s="101">
        <f>H14</f>
        <v>90543.2425</v>
      </c>
      <c r="I413" s="102"/>
    </row>
    <row r="414" ht="12.75">
      <c r="H414" s="76"/>
    </row>
    <row r="415" ht="12.75">
      <c r="H415" s="76"/>
    </row>
    <row r="416" ht="12.75">
      <c r="H416" s="76"/>
    </row>
    <row r="417" ht="12.75">
      <c r="H417" s="76"/>
    </row>
    <row r="418" ht="12.75">
      <c r="H418" s="76"/>
    </row>
    <row r="419" ht="12.75">
      <c r="H419" s="76"/>
    </row>
    <row r="420" ht="12.75">
      <c r="H420" s="76"/>
    </row>
    <row r="421" ht="12.75">
      <c r="H421" s="76"/>
    </row>
    <row r="422" ht="12.75">
      <c r="H422" s="76"/>
    </row>
    <row r="423" ht="12.75">
      <c r="H423" s="76"/>
    </row>
    <row r="424" ht="12.75">
      <c r="H424" s="76"/>
    </row>
    <row r="425" ht="12.75">
      <c r="H425" s="76"/>
    </row>
    <row r="426" ht="12.75">
      <c r="H426" s="76"/>
    </row>
    <row r="427" ht="12.75">
      <c r="H427" s="76"/>
    </row>
    <row r="428" ht="12.75">
      <c r="H428" s="76"/>
    </row>
    <row r="429" ht="12.75">
      <c r="H429" s="76"/>
    </row>
    <row r="430" ht="12.75">
      <c r="H430" s="76"/>
    </row>
    <row r="431" ht="12.75">
      <c r="H431" s="76"/>
    </row>
    <row r="432" ht="12.75">
      <c r="H432" s="76"/>
    </row>
    <row r="433" ht="12.75">
      <c r="H433" s="76"/>
    </row>
    <row r="434" ht="12.75">
      <c r="H434" s="76"/>
    </row>
    <row r="435" ht="12.75">
      <c r="H435" s="76"/>
    </row>
    <row r="436" ht="12.75">
      <c r="H436" s="76"/>
    </row>
    <row r="437" ht="12.75">
      <c r="H437" s="76"/>
    </row>
    <row r="438" ht="12.75">
      <c r="H438" s="76"/>
    </row>
    <row r="439" ht="12.75">
      <c r="H439" s="76"/>
    </row>
    <row r="440" ht="12.75">
      <c r="H440" s="76"/>
    </row>
    <row r="441" ht="12.75">
      <c r="H441" s="76"/>
    </row>
    <row r="442" ht="12.75">
      <c r="H442" s="76"/>
    </row>
    <row r="443" ht="12.75">
      <c r="H443" s="76"/>
    </row>
    <row r="444" ht="12.75">
      <c r="H444" s="76"/>
    </row>
    <row r="445" ht="12.75">
      <c r="H445" s="76"/>
    </row>
    <row r="446" ht="12.75">
      <c r="H446" s="76"/>
    </row>
    <row r="447" ht="12.75">
      <c r="H447" s="76"/>
    </row>
    <row r="448" ht="12.75">
      <c r="H448" s="76"/>
    </row>
    <row r="449" ht="12.75">
      <c r="H449" s="76"/>
    </row>
    <row r="450" ht="12.75">
      <c r="H450" s="76"/>
    </row>
    <row r="451" ht="12.75">
      <c r="H451" s="76"/>
    </row>
    <row r="452" ht="12.75">
      <c r="H452" s="76"/>
    </row>
  </sheetData>
  <sheetProtection/>
  <mergeCells count="8">
    <mergeCell ref="A413:G413"/>
    <mergeCell ref="A3:H3"/>
    <mergeCell ref="A1:H1"/>
    <mergeCell ref="A2:H2"/>
    <mergeCell ref="A4:H4"/>
    <mergeCell ref="A5:H5"/>
    <mergeCell ref="A9:H9"/>
    <mergeCell ref="A10:H10"/>
  </mergeCells>
  <printOptions/>
  <pageMargins left="0.7874015748031497" right="0.2362204724409449" top="0.7874015748031497" bottom="0.3937007874015748" header="0" footer="0"/>
  <pageSetup horizontalDpi="600" verticalDpi="600" orientation="portrait" paperSize="9" scale="83" r:id="rId1"/>
  <rowBreaks count="7" manualBreakCount="7">
    <brk id="35" max="255" man="1"/>
    <brk id="69" max="255" man="1"/>
    <brk id="109" max="255" man="1"/>
    <brk id="149" max="255" man="1"/>
    <brk id="199" max="255" man="1"/>
    <brk id="260" max="255" man="1"/>
    <brk id="3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3"/>
  <sheetViews>
    <sheetView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9" width="18.7109375" style="11" customWidth="1"/>
    <col min="10" max="16384" width="9.140625" style="10" customWidth="1"/>
  </cols>
  <sheetData>
    <row r="1" spans="1:9" ht="12.75">
      <c r="A1" s="407" t="s">
        <v>545</v>
      </c>
      <c r="B1" s="407"/>
      <c r="C1" s="407"/>
      <c r="D1" s="407"/>
      <c r="E1" s="407"/>
      <c r="F1" s="407"/>
      <c r="G1" s="407"/>
      <c r="H1" s="407"/>
      <c r="I1" s="410"/>
    </row>
    <row r="2" spans="1:9" ht="12.75">
      <c r="A2" s="407" t="s">
        <v>50</v>
      </c>
      <c r="B2" s="407"/>
      <c r="C2" s="407"/>
      <c r="D2" s="407"/>
      <c r="E2" s="407"/>
      <c r="F2" s="407"/>
      <c r="G2" s="407"/>
      <c r="H2" s="407"/>
      <c r="I2" s="410"/>
    </row>
    <row r="3" spans="1:9" ht="12.75">
      <c r="A3" s="407" t="s">
        <v>51</v>
      </c>
      <c r="B3" s="407"/>
      <c r="C3" s="407"/>
      <c r="D3" s="407"/>
      <c r="E3" s="407"/>
      <c r="F3" s="407"/>
      <c r="G3" s="407"/>
      <c r="H3" s="407"/>
      <c r="I3" s="410"/>
    </row>
    <row r="4" spans="1:9" ht="12.75">
      <c r="A4" s="407" t="s">
        <v>52</v>
      </c>
      <c r="B4" s="407"/>
      <c r="C4" s="407"/>
      <c r="D4" s="407"/>
      <c r="E4" s="407"/>
      <c r="F4" s="407"/>
      <c r="G4" s="407"/>
      <c r="H4" s="407"/>
      <c r="I4" s="410"/>
    </row>
    <row r="5" spans="1:9" ht="12.75">
      <c r="A5" s="407" t="s">
        <v>655</v>
      </c>
      <c r="B5" s="407"/>
      <c r="C5" s="407"/>
      <c r="D5" s="407"/>
      <c r="E5" s="407"/>
      <c r="F5" s="407"/>
      <c r="G5" s="407"/>
      <c r="H5" s="407"/>
      <c r="I5" s="410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>
      <c r="A9" s="408" t="s">
        <v>1</v>
      </c>
      <c r="B9" s="408"/>
      <c r="C9" s="408"/>
      <c r="D9" s="408"/>
      <c r="E9" s="408"/>
      <c r="F9" s="408"/>
      <c r="G9" s="408"/>
      <c r="H9" s="408"/>
      <c r="I9" s="411"/>
    </row>
    <row r="10" spans="1:9" ht="15.75">
      <c r="A10" s="409" t="s">
        <v>531</v>
      </c>
      <c r="B10" s="409"/>
      <c r="C10" s="409"/>
      <c r="D10" s="409"/>
      <c r="E10" s="409"/>
      <c r="F10" s="409"/>
      <c r="G10" s="409"/>
      <c r="H10" s="409"/>
      <c r="I10" s="411"/>
    </row>
    <row r="11" spans="1:9" ht="15.75">
      <c r="A11" s="234"/>
      <c r="B11" s="234"/>
      <c r="C11" s="234"/>
      <c r="D11" s="234"/>
      <c r="E11" s="234"/>
      <c r="F11" s="234"/>
      <c r="G11" s="234"/>
      <c r="H11" s="234"/>
      <c r="I11" s="234"/>
    </row>
    <row r="12" spans="1:9" s="2" customFormat="1" ht="12.75">
      <c r="A12" s="402" t="s">
        <v>55</v>
      </c>
      <c r="B12" s="413" t="s">
        <v>65</v>
      </c>
      <c r="C12" s="403" t="s">
        <v>2</v>
      </c>
      <c r="D12" s="403" t="s">
        <v>3</v>
      </c>
      <c r="E12" s="403" t="s">
        <v>4</v>
      </c>
      <c r="F12" s="403" t="s">
        <v>66</v>
      </c>
      <c r="G12" s="403" t="s">
        <v>67</v>
      </c>
      <c r="H12" s="398" t="s">
        <v>53</v>
      </c>
      <c r="I12" s="414"/>
    </row>
    <row r="13" spans="1:9" s="2" customFormat="1" ht="12.75">
      <c r="A13" s="412"/>
      <c r="B13" s="412"/>
      <c r="C13" s="412"/>
      <c r="D13" s="412"/>
      <c r="E13" s="412"/>
      <c r="F13" s="412"/>
      <c r="G13" s="412"/>
      <c r="H13" s="77" t="s">
        <v>530</v>
      </c>
      <c r="I13" s="77" t="s">
        <v>532</v>
      </c>
    </row>
    <row r="14" spans="1:9" s="2" customFormat="1" ht="12.75">
      <c r="A14" s="12" t="s">
        <v>56</v>
      </c>
      <c r="B14" s="13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5">
        <v>8</v>
      </c>
      <c r="I14" s="15">
        <v>9</v>
      </c>
    </row>
    <row r="15" spans="1:9" s="2" customFormat="1" ht="47.25">
      <c r="A15" s="16"/>
      <c r="B15" s="17" t="s">
        <v>59</v>
      </c>
      <c r="C15" s="18" t="s">
        <v>58</v>
      </c>
      <c r="D15" s="19"/>
      <c r="E15" s="19"/>
      <c r="F15" s="19"/>
      <c r="G15" s="19"/>
      <c r="H15" s="304">
        <f>H16+H32+H450+H463</f>
        <v>85285.32700000002</v>
      </c>
      <c r="I15" s="304">
        <f>I16+I32+I450+I463</f>
        <v>83988.872</v>
      </c>
    </row>
    <row r="16" spans="1:9" s="2" customFormat="1" ht="47.25">
      <c r="A16" s="16" t="s">
        <v>56</v>
      </c>
      <c r="B16" s="20" t="s">
        <v>5</v>
      </c>
      <c r="C16" s="18"/>
      <c r="D16" s="20"/>
      <c r="E16" s="20"/>
      <c r="F16" s="20"/>
      <c r="G16" s="20"/>
      <c r="H16" s="304">
        <f aca="true" t="shared" si="0" ref="H16:I18">H17</f>
        <v>952.672</v>
      </c>
      <c r="I16" s="304">
        <f t="shared" si="0"/>
        <v>986.779</v>
      </c>
    </row>
    <row r="17" spans="1:9" ht="15.75">
      <c r="A17" s="21" t="s">
        <v>6</v>
      </c>
      <c r="B17" s="22" t="s">
        <v>7</v>
      </c>
      <c r="C17" s="23"/>
      <c r="D17" s="23" t="s">
        <v>8</v>
      </c>
      <c r="E17" s="24"/>
      <c r="F17" s="24"/>
      <c r="G17" s="24"/>
      <c r="H17" s="305">
        <f t="shared" si="0"/>
        <v>952.672</v>
      </c>
      <c r="I17" s="305">
        <f t="shared" si="0"/>
        <v>986.779</v>
      </c>
    </row>
    <row r="18" spans="1:9" ht="38.25">
      <c r="A18" s="25"/>
      <c r="B18" s="26" t="s">
        <v>279</v>
      </c>
      <c r="C18" s="27"/>
      <c r="D18" s="27" t="s">
        <v>8</v>
      </c>
      <c r="E18" s="27" t="s">
        <v>280</v>
      </c>
      <c r="F18" s="28"/>
      <c r="G18" s="28"/>
      <c r="H18" s="306">
        <f t="shared" si="0"/>
        <v>952.672</v>
      </c>
      <c r="I18" s="306">
        <f t="shared" si="0"/>
        <v>986.779</v>
      </c>
    </row>
    <row r="19" spans="1:9" ht="41.25" customHeight="1">
      <c r="A19" s="29"/>
      <c r="B19" s="30" t="s">
        <v>268</v>
      </c>
      <c r="C19" s="31"/>
      <c r="D19" s="31" t="s">
        <v>8</v>
      </c>
      <c r="E19" s="31" t="s">
        <v>280</v>
      </c>
      <c r="F19" s="31" t="s">
        <v>269</v>
      </c>
      <c r="G19" s="32"/>
      <c r="H19" s="157">
        <f>H20+H27</f>
        <v>952.672</v>
      </c>
      <c r="I19" s="157">
        <f>I20+I27</f>
        <v>986.779</v>
      </c>
    </row>
    <row r="20" spans="1:9" ht="25.5">
      <c r="A20" s="33"/>
      <c r="B20" s="34" t="s">
        <v>270</v>
      </c>
      <c r="C20" s="35"/>
      <c r="D20" s="35" t="s">
        <v>8</v>
      </c>
      <c r="E20" s="35" t="s">
        <v>280</v>
      </c>
      <c r="F20" s="35" t="s">
        <v>271</v>
      </c>
      <c r="G20" s="36"/>
      <c r="H20" s="124">
        <f>H21</f>
        <v>100</v>
      </c>
      <c r="I20" s="124">
        <f>I21</f>
        <v>100</v>
      </c>
    </row>
    <row r="21" spans="1:9" ht="12.75">
      <c r="A21" s="33"/>
      <c r="B21" s="34" t="s">
        <v>272</v>
      </c>
      <c r="C21" s="35"/>
      <c r="D21" s="35" t="s">
        <v>8</v>
      </c>
      <c r="E21" s="35" t="s">
        <v>280</v>
      </c>
      <c r="F21" s="35" t="s">
        <v>273</v>
      </c>
      <c r="G21" s="36"/>
      <c r="H21" s="124">
        <f>H22</f>
        <v>100</v>
      </c>
      <c r="I21" s="124">
        <f>I22</f>
        <v>100</v>
      </c>
    </row>
    <row r="22" spans="1:9" ht="12.75">
      <c r="A22" s="33"/>
      <c r="B22" s="34" t="s">
        <v>274</v>
      </c>
      <c r="C22" s="35"/>
      <c r="D22" s="35" t="s">
        <v>8</v>
      </c>
      <c r="E22" s="35" t="s">
        <v>280</v>
      </c>
      <c r="F22" s="35" t="s">
        <v>275</v>
      </c>
      <c r="G22" s="36"/>
      <c r="H22" s="124">
        <f>H24+H26</f>
        <v>100</v>
      </c>
      <c r="I22" s="124">
        <f>I24+I26</f>
        <v>100</v>
      </c>
    </row>
    <row r="23" spans="1:9" ht="25.5">
      <c r="A23" s="33"/>
      <c r="B23" s="37" t="s">
        <v>76</v>
      </c>
      <c r="C23" s="35"/>
      <c r="D23" s="35" t="s">
        <v>8</v>
      </c>
      <c r="E23" s="35" t="s">
        <v>280</v>
      </c>
      <c r="F23" s="35" t="s">
        <v>275</v>
      </c>
      <c r="G23" s="36">
        <v>200</v>
      </c>
      <c r="H23" s="124">
        <f>H24</f>
        <v>99</v>
      </c>
      <c r="I23" s="124">
        <f>I24</f>
        <v>99</v>
      </c>
    </row>
    <row r="24" spans="1:9" ht="25.5">
      <c r="A24" s="33"/>
      <c r="B24" s="34" t="s">
        <v>77</v>
      </c>
      <c r="C24" s="35"/>
      <c r="D24" s="35" t="s">
        <v>8</v>
      </c>
      <c r="E24" s="35" t="s">
        <v>280</v>
      </c>
      <c r="F24" s="35" t="s">
        <v>275</v>
      </c>
      <c r="G24" s="35" t="s">
        <v>78</v>
      </c>
      <c r="H24" s="125">
        <v>99</v>
      </c>
      <c r="I24" s="125">
        <v>99</v>
      </c>
    </row>
    <row r="25" spans="1:9" ht="12.75">
      <c r="A25" s="33"/>
      <c r="B25" s="34" t="s">
        <v>127</v>
      </c>
      <c r="C25" s="35"/>
      <c r="D25" s="35" t="s">
        <v>8</v>
      </c>
      <c r="E25" s="35" t="s">
        <v>280</v>
      </c>
      <c r="F25" s="35" t="s">
        <v>275</v>
      </c>
      <c r="G25" s="35" t="s">
        <v>128</v>
      </c>
      <c r="H25" s="125">
        <f>H26</f>
        <v>1</v>
      </c>
      <c r="I25" s="125">
        <f>I26</f>
        <v>1</v>
      </c>
    </row>
    <row r="26" spans="1:9" ht="12.75">
      <c r="A26" s="33"/>
      <c r="B26" s="34" t="s">
        <v>129</v>
      </c>
      <c r="C26" s="35"/>
      <c r="D26" s="35" t="s">
        <v>8</v>
      </c>
      <c r="E26" s="35" t="s">
        <v>280</v>
      </c>
      <c r="F26" s="35" t="s">
        <v>275</v>
      </c>
      <c r="G26" s="35" t="s">
        <v>130</v>
      </c>
      <c r="H26" s="125">
        <v>1</v>
      </c>
      <c r="I26" s="125">
        <v>1</v>
      </c>
    </row>
    <row r="27" spans="1:9" ht="25.5" customHeight="1">
      <c r="A27" s="33"/>
      <c r="B27" s="34" t="s">
        <v>296</v>
      </c>
      <c r="C27" s="35"/>
      <c r="D27" s="35" t="s">
        <v>8</v>
      </c>
      <c r="E27" s="35" t="s">
        <v>280</v>
      </c>
      <c r="F27" s="35" t="s">
        <v>297</v>
      </c>
      <c r="G27" s="35"/>
      <c r="H27" s="125">
        <f>H28</f>
        <v>852.672</v>
      </c>
      <c r="I27" s="125">
        <f>I28</f>
        <v>886.779</v>
      </c>
    </row>
    <row r="28" spans="1:9" ht="12.75">
      <c r="A28" s="33"/>
      <c r="B28" s="34" t="s">
        <v>272</v>
      </c>
      <c r="C28" s="35"/>
      <c r="D28" s="35" t="s">
        <v>8</v>
      </c>
      <c r="E28" s="35" t="s">
        <v>280</v>
      </c>
      <c r="F28" s="35" t="s">
        <v>298</v>
      </c>
      <c r="G28" s="36"/>
      <c r="H28" s="124">
        <f>H29</f>
        <v>852.672</v>
      </c>
      <c r="I28" s="124">
        <f>I29</f>
        <v>886.779</v>
      </c>
    </row>
    <row r="29" spans="1:9" ht="25.5">
      <c r="A29" s="33"/>
      <c r="B29" s="34" t="s">
        <v>299</v>
      </c>
      <c r="C29" s="35"/>
      <c r="D29" s="35" t="s">
        <v>8</v>
      </c>
      <c r="E29" s="35" t="s">
        <v>280</v>
      </c>
      <c r="F29" s="35" t="s">
        <v>300</v>
      </c>
      <c r="G29" s="36"/>
      <c r="H29" s="124">
        <f>H31</f>
        <v>852.672</v>
      </c>
      <c r="I29" s="124">
        <f>I31</f>
        <v>886.779</v>
      </c>
    </row>
    <row r="30" spans="1:9" ht="53.25" customHeight="1">
      <c r="A30" s="33"/>
      <c r="B30" s="34" t="s">
        <v>122</v>
      </c>
      <c r="C30" s="35"/>
      <c r="D30" s="35" t="s">
        <v>8</v>
      </c>
      <c r="E30" s="35" t="s">
        <v>280</v>
      </c>
      <c r="F30" s="35" t="s">
        <v>300</v>
      </c>
      <c r="G30" s="36">
        <v>100</v>
      </c>
      <c r="H30" s="124">
        <f>H31</f>
        <v>852.672</v>
      </c>
      <c r="I30" s="124">
        <f>I31</f>
        <v>886.779</v>
      </c>
    </row>
    <row r="31" spans="1:9" ht="25.5" customHeight="1">
      <c r="A31" s="33"/>
      <c r="B31" s="34" t="s">
        <v>276</v>
      </c>
      <c r="C31" s="35"/>
      <c r="D31" s="35" t="s">
        <v>8</v>
      </c>
      <c r="E31" s="35" t="s">
        <v>280</v>
      </c>
      <c r="F31" s="35" t="s">
        <v>300</v>
      </c>
      <c r="G31" s="35" t="s">
        <v>277</v>
      </c>
      <c r="H31" s="125">
        <v>852.672</v>
      </c>
      <c r="I31" s="125">
        <v>886.779</v>
      </c>
    </row>
    <row r="32" spans="1:9" ht="47.25">
      <c r="A32" s="16" t="s">
        <v>57</v>
      </c>
      <c r="B32" s="17" t="s">
        <v>59</v>
      </c>
      <c r="C32" s="18"/>
      <c r="D32" s="20"/>
      <c r="E32" s="20"/>
      <c r="F32" s="20"/>
      <c r="G32" s="20"/>
      <c r="H32" s="307">
        <f>H33+H100+H110+H160+H209+H388+H395+H403+H435+H442</f>
        <v>72176.32800000001</v>
      </c>
      <c r="I32" s="307">
        <f>I33+I100+I110+I160+I209+I388+I395+I403+I435+I442</f>
        <v>70458.334</v>
      </c>
    </row>
    <row r="33" spans="1:9" ht="15.75">
      <c r="A33" s="21" t="s">
        <v>9</v>
      </c>
      <c r="B33" s="22" t="s">
        <v>7</v>
      </c>
      <c r="C33" s="23"/>
      <c r="D33" s="23" t="s">
        <v>8</v>
      </c>
      <c r="E33" s="24"/>
      <c r="F33" s="24"/>
      <c r="G33" s="24"/>
      <c r="H33" s="305">
        <f>H34+H64+H71+H78</f>
        <v>20426.628</v>
      </c>
      <c r="I33" s="305">
        <f>I34+I64+I71+I78</f>
        <v>21076.334</v>
      </c>
    </row>
    <row r="34" spans="1:9" ht="38.25" customHeight="1">
      <c r="A34" s="25"/>
      <c r="B34" s="26" t="s">
        <v>10</v>
      </c>
      <c r="C34" s="28"/>
      <c r="D34" s="28" t="s">
        <v>8</v>
      </c>
      <c r="E34" s="28" t="s">
        <v>278</v>
      </c>
      <c r="F34" s="28" t="s">
        <v>83</v>
      </c>
      <c r="G34" s="28" t="s">
        <v>83</v>
      </c>
      <c r="H34" s="306">
        <f>H35+H40</f>
        <v>19841.628</v>
      </c>
      <c r="I34" s="306">
        <f>I35+I40</f>
        <v>20391.334</v>
      </c>
    </row>
    <row r="35" spans="1:9" ht="52.5" customHeight="1">
      <c r="A35" s="246"/>
      <c r="B35" s="248" t="s">
        <v>504</v>
      </c>
      <c r="C35" s="247"/>
      <c r="D35" s="32" t="s">
        <v>8</v>
      </c>
      <c r="E35" s="32" t="s">
        <v>278</v>
      </c>
      <c r="F35" s="250" t="s">
        <v>509</v>
      </c>
      <c r="G35" s="247"/>
      <c r="H35" s="308">
        <f aca="true" t="shared" si="1" ref="H35:I38">H36</f>
        <v>150</v>
      </c>
      <c r="I35" s="308">
        <f t="shared" si="1"/>
        <v>160</v>
      </c>
    </row>
    <row r="36" spans="1:9" ht="102" customHeight="1">
      <c r="A36" s="246"/>
      <c r="B36" s="249" t="s">
        <v>505</v>
      </c>
      <c r="C36" s="247"/>
      <c r="D36" s="36" t="s">
        <v>8</v>
      </c>
      <c r="E36" s="36" t="s">
        <v>278</v>
      </c>
      <c r="F36" s="251" t="s">
        <v>508</v>
      </c>
      <c r="G36" s="247"/>
      <c r="H36" s="165">
        <f t="shared" si="1"/>
        <v>150</v>
      </c>
      <c r="I36" s="165">
        <f t="shared" si="1"/>
        <v>160</v>
      </c>
    </row>
    <row r="37" spans="1:9" ht="75" customHeight="1">
      <c r="A37" s="246"/>
      <c r="B37" s="249" t="s">
        <v>506</v>
      </c>
      <c r="C37" s="247"/>
      <c r="D37" s="36" t="s">
        <v>8</v>
      </c>
      <c r="E37" s="36" t="s">
        <v>278</v>
      </c>
      <c r="F37" s="251" t="s">
        <v>507</v>
      </c>
      <c r="G37" s="247"/>
      <c r="H37" s="165">
        <f t="shared" si="1"/>
        <v>150</v>
      </c>
      <c r="I37" s="165">
        <f t="shared" si="1"/>
        <v>160</v>
      </c>
    </row>
    <row r="38" spans="1:9" ht="27" customHeight="1">
      <c r="A38" s="246"/>
      <c r="B38" s="39" t="s">
        <v>76</v>
      </c>
      <c r="C38" s="247"/>
      <c r="D38" s="36" t="s">
        <v>8</v>
      </c>
      <c r="E38" s="36" t="s">
        <v>278</v>
      </c>
      <c r="F38" s="251" t="s">
        <v>507</v>
      </c>
      <c r="G38" s="251">
        <v>200</v>
      </c>
      <c r="H38" s="165">
        <f t="shared" si="1"/>
        <v>150</v>
      </c>
      <c r="I38" s="165">
        <f t="shared" si="1"/>
        <v>160</v>
      </c>
    </row>
    <row r="39" spans="1:9" ht="27" customHeight="1">
      <c r="A39" s="246"/>
      <c r="B39" s="34" t="s">
        <v>77</v>
      </c>
      <c r="C39" s="247"/>
      <c r="D39" s="36" t="s">
        <v>8</v>
      </c>
      <c r="E39" s="36" t="s">
        <v>278</v>
      </c>
      <c r="F39" s="251" t="s">
        <v>507</v>
      </c>
      <c r="G39" s="251">
        <v>240</v>
      </c>
      <c r="H39" s="165">
        <v>150</v>
      </c>
      <c r="I39" s="165">
        <v>160</v>
      </c>
    </row>
    <row r="40" spans="1:9" ht="41.25" customHeight="1">
      <c r="A40" s="29"/>
      <c r="B40" s="30" t="s">
        <v>268</v>
      </c>
      <c r="C40" s="32"/>
      <c r="D40" s="32" t="s">
        <v>8</v>
      </c>
      <c r="E40" s="32" t="s">
        <v>278</v>
      </c>
      <c r="F40" s="31" t="s">
        <v>269</v>
      </c>
      <c r="G40" s="32" t="s">
        <v>83</v>
      </c>
      <c r="H40" s="157">
        <f>H41+H59</f>
        <v>19691.628</v>
      </c>
      <c r="I40" s="157">
        <f>I41+I59</f>
        <v>20231.334</v>
      </c>
    </row>
    <row r="41" spans="1:9" ht="26.25">
      <c r="A41" s="29"/>
      <c r="B41" s="34" t="s">
        <v>270</v>
      </c>
      <c r="C41" s="35"/>
      <c r="D41" s="35" t="s">
        <v>8</v>
      </c>
      <c r="E41" s="35" t="s">
        <v>278</v>
      </c>
      <c r="F41" s="35" t="s">
        <v>271</v>
      </c>
      <c r="G41" s="36"/>
      <c r="H41" s="124">
        <f>H42</f>
        <v>18387.736</v>
      </c>
      <c r="I41" s="124">
        <f>I42</f>
        <v>18875.285</v>
      </c>
    </row>
    <row r="42" spans="1:9" ht="13.5">
      <c r="A42" s="29"/>
      <c r="B42" s="34" t="s">
        <v>272</v>
      </c>
      <c r="C42" s="35"/>
      <c r="D42" s="35" t="s">
        <v>8</v>
      </c>
      <c r="E42" s="35" t="s">
        <v>278</v>
      </c>
      <c r="F42" s="35" t="s">
        <v>273</v>
      </c>
      <c r="G42" s="36"/>
      <c r="H42" s="124">
        <f>H43+H58+H52+H55</f>
        <v>18387.736</v>
      </c>
      <c r="I42" s="124">
        <f>I43+I58+I52+I55</f>
        <v>18875.285</v>
      </c>
    </row>
    <row r="43" spans="1:9" ht="12.75">
      <c r="A43" s="33"/>
      <c r="B43" s="34" t="s">
        <v>274</v>
      </c>
      <c r="C43" s="36"/>
      <c r="D43" s="36" t="s">
        <v>8</v>
      </c>
      <c r="E43" s="36" t="s">
        <v>278</v>
      </c>
      <c r="F43" s="35" t="s">
        <v>275</v>
      </c>
      <c r="G43" s="36" t="s">
        <v>83</v>
      </c>
      <c r="H43" s="124">
        <f>H45+H47+H49</f>
        <v>18387.736</v>
      </c>
      <c r="I43" s="124">
        <f>I45+I47+I49</f>
        <v>18875.285</v>
      </c>
    </row>
    <row r="44" spans="1:9" ht="51.75" customHeight="1">
      <c r="A44" s="33"/>
      <c r="B44" s="34" t="s">
        <v>122</v>
      </c>
      <c r="C44" s="36"/>
      <c r="D44" s="36">
        <v>100</v>
      </c>
      <c r="E44" s="36" t="s">
        <v>278</v>
      </c>
      <c r="F44" s="35" t="s">
        <v>275</v>
      </c>
      <c r="G44" s="36">
        <v>100</v>
      </c>
      <c r="H44" s="124">
        <f>H45</f>
        <v>15228.736</v>
      </c>
      <c r="I44" s="124">
        <f>I45</f>
        <v>15836.285</v>
      </c>
    </row>
    <row r="45" spans="1:9" ht="25.5" customHeight="1">
      <c r="A45" s="33"/>
      <c r="B45" s="34" t="s">
        <v>276</v>
      </c>
      <c r="C45" s="36"/>
      <c r="D45" s="36" t="s">
        <v>8</v>
      </c>
      <c r="E45" s="36" t="s">
        <v>278</v>
      </c>
      <c r="F45" s="35" t="s">
        <v>275</v>
      </c>
      <c r="G45" s="36">
        <v>120</v>
      </c>
      <c r="H45" s="125">
        <v>15228.736</v>
      </c>
      <c r="I45" s="125">
        <v>15836.285</v>
      </c>
    </row>
    <row r="46" spans="1:9" ht="25.5" customHeight="1">
      <c r="A46" s="33"/>
      <c r="B46" s="34" t="s">
        <v>76</v>
      </c>
      <c r="C46" s="36"/>
      <c r="D46" s="36">
        <v>100</v>
      </c>
      <c r="E46" s="36" t="s">
        <v>278</v>
      </c>
      <c r="F46" s="35" t="s">
        <v>275</v>
      </c>
      <c r="G46" s="36">
        <v>200</v>
      </c>
      <c r="H46" s="125">
        <f aca="true" t="shared" si="2" ref="H46:I51">H47</f>
        <v>2959</v>
      </c>
      <c r="I46" s="125">
        <f t="shared" si="2"/>
        <v>2839</v>
      </c>
    </row>
    <row r="47" spans="1:9" ht="25.5">
      <c r="A47" s="33"/>
      <c r="B47" s="34" t="s">
        <v>77</v>
      </c>
      <c r="C47" s="35"/>
      <c r="D47" s="35" t="s">
        <v>8</v>
      </c>
      <c r="E47" s="36" t="s">
        <v>278</v>
      </c>
      <c r="F47" s="35" t="s">
        <v>275</v>
      </c>
      <c r="G47" s="35" t="s">
        <v>78</v>
      </c>
      <c r="H47" s="125">
        <v>2959</v>
      </c>
      <c r="I47" s="125">
        <v>2839</v>
      </c>
    </row>
    <row r="48" spans="1:9" ht="12.75">
      <c r="A48" s="33"/>
      <c r="B48" s="34" t="s">
        <v>127</v>
      </c>
      <c r="C48" s="35"/>
      <c r="D48" s="35" t="s">
        <v>8</v>
      </c>
      <c r="E48" s="36" t="s">
        <v>278</v>
      </c>
      <c r="F48" s="35" t="s">
        <v>275</v>
      </c>
      <c r="G48" s="35" t="s">
        <v>128</v>
      </c>
      <c r="H48" s="125">
        <f t="shared" si="2"/>
        <v>200</v>
      </c>
      <c r="I48" s="125">
        <f t="shared" si="2"/>
        <v>200</v>
      </c>
    </row>
    <row r="49" spans="1:9" ht="12.75">
      <c r="A49" s="33"/>
      <c r="B49" s="34" t="s">
        <v>129</v>
      </c>
      <c r="C49" s="35"/>
      <c r="D49" s="35" t="s">
        <v>8</v>
      </c>
      <c r="E49" s="36" t="s">
        <v>278</v>
      </c>
      <c r="F49" s="35" t="s">
        <v>275</v>
      </c>
      <c r="G49" s="35" t="s">
        <v>130</v>
      </c>
      <c r="H49" s="125">
        <v>200</v>
      </c>
      <c r="I49" s="125">
        <v>200</v>
      </c>
    </row>
    <row r="50" spans="1:9" ht="38.25" hidden="1">
      <c r="A50" s="33"/>
      <c r="B50" s="38" t="s">
        <v>281</v>
      </c>
      <c r="C50" s="35"/>
      <c r="D50" s="35" t="s">
        <v>8</v>
      </c>
      <c r="E50" s="36" t="s">
        <v>278</v>
      </c>
      <c r="F50" s="35" t="s">
        <v>282</v>
      </c>
      <c r="G50" s="35"/>
      <c r="H50" s="125">
        <f>H52</f>
        <v>0</v>
      </c>
      <c r="I50" s="125">
        <f>I52</f>
        <v>0</v>
      </c>
    </row>
    <row r="51" spans="1:9" ht="12.75" hidden="1">
      <c r="A51" s="33"/>
      <c r="B51" s="39" t="s">
        <v>283</v>
      </c>
      <c r="C51" s="35"/>
      <c r="D51" s="35" t="s">
        <v>8</v>
      </c>
      <c r="E51" s="36" t="s">
        <v>278</v>
      </c>
      <c r="F51" s="35" t="s">
        <v>282</v>
      </c>
      <c r="G51" s="35" t="s">
        <v>284</v>
      </c>
      <c r="H51" s="125">
        <f t="shared" si="2"/>
        <v>0</v>
      </c>
      <c r="I51" s="125">
        <f t="shared" si="2"/>
        <v>0</v>
      </c>
    </row>
    <row r="52" spans="1:9" ht="12.75" hidden="1">
      <c r="A52" s="33"/>
      <c r="B52" s="38" t="s">
        <v>285</v>
      </c>
      <c r="C52" s="35"/>
      <c r="D52" s="35" t="s">
        <v>8</v>
      </c>
      <c r="E52" s="36" t="s">
        <v>278</v>
      </c>
      <c r="F52" s="35" t="s">
        <v>282</v>
      </c>
      <c r="G52" s="35" t="s">
        <v>286</v>
      </c>
      <c r="H52" s="125">
        <v>0</v>
      </c>
      <c r="I52" s="125">
        <v>0</v>
      </c>
    </row>
    <row r="53" spans="1:9" ht="63.75" hidden="1">
      <c r="A53" s="33"/>
      <c r="B53" s="38" t="s">
        <v>287</v>
      </c>
      <c r="C53" s="35"/>
      <c r="D53" s="35" t="s">
        <v>8</v>
      </c>
      <c r="E53" s="36" t="s">
        <v>278</v>
      </c>
      <c r="F53" s="35" t="s">
        <v>288</v>
      </c>
      <c r="G53" s="35"/>
      <c r="H53" s="125">
        <f>H55</f>
        <v>0</v>
      </c>
      <c r="I53" s="125">
        <f>I55</f>
        <v>0</v>
      </c>
    </row>
    <row r="54" spans="1:9" ht="12.75" hidden="1">
      <c r="A54" s="33"/>
      <c r="B54" s="39" t="s">
        <v>283</v>
      </c>
      <c r="C54" s="35"/>
      <c r="D54" s="35" t="s">
        <v>8</v>
      </c>
      <c r="E54" s="36" t="s">
        <v>278</v>
      </c>
      <c r="F54" s="35" t="s">
        <v>288</v>
      </c>
      <c r="G54" s="35" t="s">
        <v>284</v>
      </c>
      <c r="H54" s="125">
        <f aca="true" t="shared" si="3" ref="H54:I60">H55</f>
        <v>0</v>
      </c>
      <c r="I54" s="125">
        <f t="shared" si="3"/>
        <v>0</v>
      </c>
    </row>
    <row r="55" spans="1:9" ht="12.75" hidden="1">
      <c r="A55" s="33"/>
      <c r="B55" s="38" t="s">
        <v>285</v>
      </c>
      <c r="C55" s="35"/>
      <c r="D55" s="35" t="s">
        <v>8</v>
      </c>
      <c r="E55" s="36" t="s">
        <v>278</v>
      </c>
      <c r="F55" s="35" t="s">
        <v>288</v>
      </c>
      <c r="G55" s="35" t="s">
        <v>286</v>
      </c>
      <c r="H55" s="125">
        <v>0</v>
      </c>
      <c r="I55" s="125">
        <v>0</v>
      </c>
    </row>
    <row r="56" spans="1:9" ht="38.25" hidden="1">
      <c r="A56" s="33"/>
      <c r="B56" s="39" t="s">
        <v>289</v>
      </c>
      <c r="C56" s="35"/>
      <c r="D56" s="35" t="s">
        <v>8</v>
      </c>
      <c r="E56" s="36" t="s">
        <v>278</v>
      </c>
      <c r="F56" s="35" t="s">
        <v>290</v>
      </c>
      <c r="G56" s="35"/>
      <c r="H56" s="125">
        <f>H58</f>
        <v>0</v>
      </c>
      <c r="I56" s="125">
        <f>I58</f>
        <v>0</v>
      </c>
    </row>
    <row r="57" spans="1:9" ht="12.75" hidden="1">
      <c r="A57" s="33"/>
      <c r="B57" s="39" t="s">
        <v>283</v>
      </c>
      <c r="C57" s="35"/>
      <c r="D57" s="35" t="s">
        <v>8</v>
      </c>
      <c r="E57" s="36" t="s">
        <v>278</v>
      </c>
      <c r="F57" s="35" t="s">
        <v>290</v>
      </c>
      <c r="G57" s="35" t="s">
        <v>284</v>
      </c>
      <c r="H57" s="125">
        <f t="shared" si="3"/>
        <v>0</v>
      </c>
      <c r="I57" s="125">
        <f t="shared" si="3"/>
        <v>0</v>
      </c>
    </row>
    <row r="58" spans="1:9" ht="12.75" hidden="1">
      <c r="A58" s="33"/>
      <c r="B58" s="38" t="s">
        <v>285</v>
      </c>
      <c r="C58" s="35"/>
      <c r="D58" s="35" t="s">
        <v>8</v>
      </c>
      <c r="E58" s="36" t="s">
        <v>278</v>
      </c>
      <c r="F58" s="35" t="s">
        <v>290</v>
      </c>
      <c r="G58" s="35" t="s">
        <v>286</v>
      </c>
      <c r="H58" s="125">
        <v>0</v>
      </c>
      <c r="I58" s="125">
        <v>0</v>
      </c>
    </row>
    <row r="59" spans="1:9" ht="38.25">
      <c r="A59" s="33"/>
      <c r="B59" s="34" t="s">
        <v>301</v>
      </c>
      <c r="C59" s="36"/>
      <c r="D59" s="36" t="s">
        <v>8</v>
      </c>
      <c r="E59" s="36" t="s">
        <v>278</v>
      </c>
      <c r="F59" s="35" t="s">
        <v>302</v>
      </c>
      <c r="G59" s="35"/>
      <c r="H59" s="124">
        <f t="shared" si="3"/>
        <v>1303.892</v>
      </c>
      <c r="I59" s="124">
        <f t="shared" si="3"/>
        <v>1356.049</v>
      </c>
    </row>
    <row r="60" spans="1:9" ht="12.75">
      <c r="A60" s="33"/>
      <c r="B60" s="34" t="s">
        <v>272</v>
      </c>
      <c r="C60" s="35"/>
      <c r="D60" s="35" t="s">
        <v>8</v>
      </c>
      <c r="E60" s="35" t="s">
        <v>278</v>
      </c>
      <c r="F60" s="35" t="s">
        <v>303</v>
      </c>
      <c r="G60" s="35"/>
      <c r="H60" s="124">
        <f t="shared" si="3"/>
        <v>1303.892</v>
      </c>
      <c r="I60" s="124">
        <f t="shared" si="3"/>
        <v>1356.049</v>
      </c>
    </row>
    <row r="61" spans="1:9" ht="12.75">
      <c r="A61" s="33"/>
      <c r="B61" s="34" t="s">
        <v>304</v>
      </c>
      <c r="C61" s="35"/>
      <c r="D61" s="36" t="s">
        <v>8</v>
      </c>
      <c r="E61" s="36" t="s">
        <v>278</v>
      </c>
      <c r="F61" s="35" t="s">
        <v>305</v>
      </c>
      <c r="G61" s="35"/>
      <c r="H61" s="124">
        <f>H62</f>
        <v>1303.892</v>
      </c>
      <c r="I61" s="124">
        <f>I62</f>
        <v>1356.049</v>
      </c>
    </row>
    <row r="62" spans="1:9" ht="51" customHeight="1">
      <c r="A62" s="33"/>
      <c r="B62" s="34" t="s">
        <v>122</v>
      </c>
      <c r="C62" s="35"/>
      <c r="D62" s="36" t="s">
        <v>8</v>
      </c>
      <c r="E62" s="36" t="s">
        <v>278</v>
      </c>
      <c r="F62" s="35" t="s">
        <v>305</v>
      </c>
      <c r="G62" s="35" t="s">
        <v>123</v>
      </c>
      <c r="H62" s="124">
        <f aca="true" t="shared" si="4" ref="H62:I67">H63</f>
        <v>1303.892</v>
      </c>
      <c r="I62" s="124">
        <f t="shared" si="4"/>
        <v>1356.049</v>
      </c>
    </row>
    <row r="63" spans="1:9" ht="25.5" customHeight="1">
      <c r="A63" s="33"/>
      <c r="B63" s="34" t="s">
        <v>276</v>
      </c>
      <c r="C63" s="36"/>
      <c r="D63" s="36" t="s">
        <v>8</v>
      </c>
      <c r="E63" s="36" t="s">
        <v>278</v>
      </c>
      <c r="F63" s="35" t="s">
        <v>305</v>
      </c>
      <c r="G63" s="35" t="s">
        <v>277</v>
      </c>
      <c r="H63" s="125">
        <v>1303.892</v>
      </c>
      <c r="I63" s="125">
        <v>1356.049</v>
      </c>
    </row>
    <row r="64" spans="1:9" ht="25.5" customHeight="1" hidden="1">
      <c r="A64" s="25"/>
      <c r="B64" s="26" t="s">
        <v>293</v>
      </c>
      <c r="C64" s="28"/>
      <c r="D64" s="28" t="s">
        <v>8</v>
      </c>
      <c r="E64" s="27" t="s">
        <v>294</v>
      </c>
      <c r="F64" s="28" t="s">
        <v>83</v>
      </c>
      <c r="G64" s="28" t="s">
        <v>83</v>
      </c>
      <c r="H64" s="306">
        <f t="shared" si="4"/>
        <v>0</v>
      </c>
      <c r="I64" s="306">
        <f t="shared" si="4"/>
        <v>0</v>
      </c>
    </row>
    <row r="65" spans="1:9" ht="39.75" customHeight="1" hidden="1">
      <c r="A65" s="33"/>
      <c r="B65" s="30" t="s">
        <v>268</v>
      </c>
      <c r="C65" s="32"/>
      <c r="D65" s="32" t="s">
        <v>8</v>
      </c>
      <c r="E65" s="31" t="s">
        <v>294</v>
      </c>
      <c r="F65" s="31" t="s">
        <v>269</v>
      </c>
      <c r="G65" s="32" t="s">
        <v>83</v>
      </c>
      <c r="H65" s="157">
        <f t="shared" si="4"/>
        <v>0</v>
      </c>
      <c r="I65" s="157">
        <f t="shared" si="4"/>
        <v>0</v>
      </c>
    </row>
    <row r="66" spans="1:9" ht="26.25" hidden="1">
      <c r="A66" s="33"/>
      <c r="B66" s="34" t="s">
        <v>270</v>
      </c>
      <c r="C66" s="35"/>
      <c r="D66" s="35" t="s">
        <v>8</v>
      </c>
      <c r="E66" s="35" t="s">
        <v>294</v>
      </c>
      <c r="F66" s="35" t="s">
        <v>271</v>
      </c>
      <c r="G66" s="32"/>
      <c r="H66" s="157">
        <f t="shared" si="4"/>
        <v>0</v>
      </c>
      <c r="I66" s="157">
        <f t="shared" si="4"/>
        <v>0</v>
      </c>
    </row>
    <row r="67" spans="1:9" ht="13.5" hidden="1">
      <c r="A67" s="33"/>
      <c r="B67" s="34" t="s">
        <v>272</v>
      </c>
      <c r="C67" s="35"/>
      <c r="D67" s="35" t="s">
        <v>8</v>
      </c>
      <c r="E67" s="35" t="s">
        <v>294</v>
      </c>
      <c r="F67" s="35" t="s">
        <v>273</v>
      </c>
      <c r="G67" s="32"/>
      <c r="H67" s="157">
        <f t="shared" si="4"/>
        <v>0</v>
      </c>
      <c r="I67" s="157">
        <f t="shared" si="4"/>
        <v>0</v>
      </c>
    </row>
    <row r="68" spans="1:9" ht="38.25" hidden="1">
      <c r="A68" s="33"/>
      <c r="B68" s="38" t="s">
        <v>291</v>
      </c>
      <c r="C68" s="36"/>
      <c r="D68" s="36" t="s">
        <v>8</v>
      </c>
      <c r="E68" s="35" t="s">
        <v>294</v>
      </c>
      <c r="F68" s="35" t="s">
        <v>292</v>
      </c>
      <c r="G68" s="40" t="s">
        <v>54</v>
      </c>
      <c r="H68" s="124">
        <f>H70</f>
        <v>0</v>
      </c>
      <c r="I68" s="124">
        <f>I70</f>
        <v>0</v>
      </c>
    </row>
    <row r="69" spans="1:9" ht="12.75" hidden="1">
      <c r="A69" s="33"/>
      <c r="B69" s="38" t="s">
        <v>283</v>
      </c>
      <c r="C69" s="36"/>
      <c r="D69" s="36" t="s">
        <v>8</v>
      </c>
      <c r="E69" s="35" t="s">
        <v>294</v>
      </c>
      <c r="F69" s="35" t="s">
        <v>292</v>
      </c>
      <c r="G69" s="40">
        <v>500</v>
      </c>
      <c r="H69" s="124">
        <f aca="true" t="shared" si="5" ref="H69:I74">H70</f>
        <v>0</v>
      </c>
      <c r="I69" s="124">
        <f t="shared" si="5"/>
        <v>0</v>
      </c>
    </row>
    <row r="70" spans="1:9" ht="12.75" hidden="1">
      <c r="A70" s="33"/>
      <c r="B70" s="38" t="s">
        <v>285</v>
      </c>
      <c r="C70" s="36"/>
      <c r="D70" s="36" t="s">
        <v>8</v>
      </c>
      <c r="E70" s="35" t="s">
        <v>294</v>
      </c>
      <c r="F70" s="35" t="s">
        <v>292</v>
      </c>
      <c r="G70" s="41" t="s">
        <v>286</v>
      </c>
      <c r="H70" s="125">
        <v>0</v>
      </c>
      <c r="I70" s="125">
        <v>0</v>
      </c>
    </row>
    <row r="71" spans="1:9" ht="12.75">
      <c r="A71" s="42"/>
      <c r="B71" s="26" t="s">
        <v>336</v>
      </c>
      <c r="C71" s="28"/>
      <c r="D71" s="28" t="s">
        <v>8</v>
      </c>
      <c r="E71" s="27" t="s">
        <v>337</v>
      </c>
      <c r="F71" s="27"/>
      <c r="G71" s="28"/>
      <c r="H71" s="306">
        <f t="shared" si="5"/>
        <v>100</v>
      </c>
      <c r="I71" s="306">
        <f t="shared" si="5"/>
        <v>100</v>
      </c>
    </row>
    <row r="72" spans="1:9" ht="39.75" customHeight="1">
      <c r="A72" s="29"/>
      <c r="B72" s="43" t="s">
        <v>320</v>
      </c>
      <c r="C72" s="44"/>
      <c r="D72" s="44" t="s">
        <v>8</v>
      </c>
      <c r="E72" s="44" t="s">
        <v>337</v>
      </c>
      <c r="F72" s="44" t="s">
        <v>321</v>
      </c>
      <c r="G72" s="31"/>
      <c r="H72" s="157">
        <f t="shared" si="5"/>
        <v>100</v>
      </c>
      <c r="I72" s="157">
        <f t="shared" si="5"/>
        <v>100</v>
      </c>
    </row>
    <row r="73" spans="1:9" ht="13.5">
      <c r="A73" s="29"/>
      <c r="B73" s="34" t="s">
        <v>272</v>
      </c>
      <c r="C73" s="44"/>
      <c r="D73" s="35" t="s">
        <v>8</v>
      </c>
      <c r="E73" s="35" t="s">
        <v>337</v>
      </c>
      <c r="F73" s="35" t="s">
        <v>322</v>
      </c>
      <c r="G73" s="31"/>
      <c r="H73" s="124">
        <f t="shared" si="5"/>
        <v>100</v>
      </c>
      <c r="I73" s="124">
        <f t="shared" si="5"/>
        <v>100</v>
      </c>
    </row>
    <row r="74" spans="1:9" ht="13.5">
      <c r="A74" s="29"/>
      <c r="B74" s="34" t="s">
        <v>272</v>
      </c>
      <c r="C74" s="44"/>
      <c r="D74" s="35" t="s">
        <v>8</v>
      </c>
      <c r="E74" s="35" t="s">
        <v>337</v>
      </c>
      <c r="F74" s="35" t="s">
        <v>323</v>
      </c>
      <c r="G74" s="31"/>
      <c r="H74" s="124">
        <f t="shared" si="5"/>
        <v>100</v>
      </c>
      <c r="I74" s="124">
        <f t="shared" si="5"/>
        <v>100</v>
      </c>
    </row>
    <row r="75" spans="1:9" ht="25.5" customHeight="1">
      <c r="A75" s="33"/>
      <c r="B75" s="34" t="s">
        <v>332</v>
      </c>
      <c r="C75" s="35"/>
      <c r="D75" s="35" t="s">
        <v>8</v>
      </c>
      <c r="E75" s="35" t="s">
        <v>337</v>
      </c>
      <c r="F75" s="35" t="s">
        <v>333</v>
      </c>
      <c r="G75" s="35"/>
      <c r="H75" s="125">
        <f>H77</f>
        <v>100</v>
      </c>
      <c r="I75" s="125">
        <f>I77</f>
        <v>100</v>
      </c>
    </row>
    <row r="76" spans="1:9" ht="14.25" customHeight="1">
      <c r="A76" s="33"/>
      <c r="B76" s="34" t="s">
        <v>127</v>
      </c>
      <c r="C76" s="35"/>
      <c r="D76" s="35" t="s">
        <v>8</v>
      </c>
      <c r="E76" s="35" t="s">
        <v>337</v>
      </c>
      <c r="F76" s="35" t="s">
        <v>333</v>
      </c>
      <c r="G76" s="35" t="s">
        <v>128</v>
      </c>
      <c r="H76" s="125">
        <f aca="true" t="shared" si="6" ref="H76:I81">H77</f>
        <v>100</v>
      </c>
      <c r="I76" s="125">
        <f t="shared" si="6"/>
        <v>100</v>
      </c>
    </row>
    <row r="77" spans="1:9" ht="12.75">
      <c r="A77" s="33"/>
      <c r="B77" s="34" t="s">
        <v>334</v>
      </c>
      <c r="C77" s="35"/>
      <c r="D77" s="35" t="s">
        <v>8</v>
      </c>
      <c r="E77" s="35" t="s">
        <v>337</v>
      </c>
      <c r="F77" s="35" t="s">
        <v>333</v>
      </c>
      <c r="G77" s="35" t="s">
        <v>335</v>
      </c>
      <c r="H77" s="125">
        <v>100</v>
      </c>
      <c r="I77" s="125">
        <v>100</v>
      </c>
    </row>
    <row r="78" spans="1:9" ht="12.75">
      <c r="A78" s="42"/>
      <c r="B78" s="26" t="s">
        <v>239</v>
      </c>
      <c r="C78" s="28"/>
      <c r="D78" s="28" t="s">
        <v>8</v>
      </c>
      <c r="E78" s="45" t="s">
        <v>240</v>
      </c>
      <c r="F78" s="27"/>
      <c r="G78" s="28"/>
      <c r="H78" s="306">
        <f>H79+H85+H94</f>
        <v>485</v>
      </c>
      <c r="I78" s="306">
        <f>I79+I85+I94</f>
        <v>585</v>
      </c>
    </row>
    <row r="79" spans="1:9" ht="54" customHeight="1" hidden="1">
      <c r="A79" s="46"/>
      <c r="B79" s="47" t="s">
        <v>155</v>
      </c>
      <c r="C79" s="44"/>
      <c r="D79" s="44" t="s">
        <v>8</v>
      </c>
      <c r="E79" s="31" t="s">
        <v>240</v>
      </c>
      <c r="F79" s="44" t="s">
        <v>232</v>
      </c>
      <c r="G79" s="32"/>
      <c r="H79" s="157">
        <f t="shared" si="6"/>
        <v>0</v>
      </c>
      <c r="I79" s="157">
        <f t="shared" si="6"/>
        <v>0</v>
      </c>
    </row>
    <row r="80" spans="1:9" ht="26.25" hidden="1">
      <c r="A80" s="46"/>
      <c r="B80" s="34" t="s">
        <v>233</v>
      </c>
      <c r="C80" s="35"/>
      <c r="D80" s="35" t="s">
        <v>8</v>
      </c>
      <c r="E80" s="35" t="s">
        <v>240</v>
      </c>
      <c r="F80" s="41" t="s">
        <v>234</v>
      </c>
      <c r="G80" s="32"/>
      <c r="H80" s="124">
        <f t="shared" si="6"/>
        <v>0</v>
      </c>
      <c r="I80" s="124">
        <f t="shared" si="6"/>
        <v>0</v>
      </c>
    </row>
    <row r="81" spans="1:9" ht="39" hidden="1">
      <c r="A81" s="46"/>
      <c r="B81" s="34" t="s">
        <v>235</v>
      </c>
      <c r="C81" s="35"/>
      <c r="D81" s="35" t="s">
        <v>8</v>
      </c>
      <c r="E81" s="35" t="s">
        <v>240</v>
      </c>
      <c r="F81" s="41" t="s">
        <v>236</v>
      </c>
      <c r="G81" s="32"/>
      <c r="H81" s="124">
        <f t="shared" si="6"/>
        <v>0</v>
      </c>
      <c r="I81" s="124">
        <f t="shared" si="6"/>
        <v>0</v>
      </c>
    </row>
    <row r="82" spans="1:9" ht="38.25" hidden="1">
      <c r="A82" s="46"/>
      <c r="B82" s="39" t="s">
        <v>237</v>
      </c>
      <c r="C82" s="35"/>
      <c r="D82" s="35" t="s">
        <v>8</v>
      </c>
      <c r="E82" s="35" t="s">
        <v>240</v>
      </c>
      <c r="F82" s="41" t="s">
        <v>238</v>
      </c>
      <c r="G82" s="48"/>
      <c r="H82" s="124">
        <f>H84</f>
        <v>0</v>
      </c>
      <c r="I82" s="124">
        <f>I84</f>
        <v>0</v>
      </c>
    </row>
    <row r="83" spans="1:9" ht="25.5" hidden="1">
      <c r="A83" s="46"/>
      <c r="B83" s="39" t="s">
        <v>76</v>
      </c>
      <c r="C83" s="35"/>
      <c r="D83" s="35" t="s">
        <v>8</v>
      </c>
      <c r="E83" s="35" t="s">
        <v>240</v>
      </c>
      <c r="F83" s="41" t="s">
        <v>238</v>
      </c>
      <c r="G83" s="36">
        <v>200</v>
      </c>
      <c r="H83" s="124">
        <f>H84</f>
        <v>0</v>
      </c>
      <c r="I83" s="124">
        <f>I84</f>
        <v>0</v>
      </c>
    </row>
    <row r="84" spans="1:9" ht="25.5" hidden="1">
      <c r="A84" s="46"/>
      <c r="B84" s="34" t="s">
        <v>77</v>
      </c>
      <c r="C84" s="35"/>
      <c r="D84" s="35" t="s">
        <v>8</v>
      </c>
      <c r="E84" s="35" t="s">
        <v>240</v>
      </c>
      <c r="F84" s="41" t="s">
        <v>238</v>
      </c>
      <c r="G84" s="35" t="s">
        <v>78</v>
      </c>
      <c r="H84" s="124">
        <v>0</v>
      </c>
      <c r="I84" s="124">
        <v>0</v>
      </c>
    </row>
    <row r="85" spans="1:9" ht="27">
      <c r="A85" s="29"/>
      <c r="B85" s="30" t="s">
        <v>306</v>
      </c>
      <c r="C85" s="31"/>
      <c r="D85" s="31" t="s">
        <v>8</v>
      </c>
      <c r="E85" s="31" t="s">
        <v>240</v>
      </c>
      <c r="F85" s="32" t="s">
        <v>307</v>
      </c>
      <c r="G85" s="31"/>
      <c r="H85" s="157">
        <f aca="true" t="shared" si="7" ref="H85:I87">H86</f>
        <v>30</v>
      </c>
      <c r="I85" s="157">
        <f t="shared" si="7"/>
        <v>30</v>
      </c>
    </row>
    <row r="86" spans="1:9" ht="13.5">
      <c r="A86" s="29"/>
      <c r="B86" s="34" t="s">
        <v>272</v>
      </c>
      <c r="C86" s="31"/>
      <c r="D86" s="35" t="s">
        <v>8</v>
      </c>
      <c r="E86" s="35" t="s">
        <v>240</v>
      </c>
      <c r="F86" s="36" t="s">
        <v>308</v>
      </c>
      <c r="G86" s="31"/>
      <c r="H86" s="124">
        <f t="shared" si="7"/>
        <v>30</v>
      </c>
      <c r="I86" s="124">
        <f t="shared" si="7"/>
        <v>30</v>
      </c>
    </row>
    <row r="87" spans="1:9" ht="13.5">
      <c r="A87" s="29"/>
      <c r="B87" s="34" t="s">
        <v>272</v>
      </c>
      <c r="C87" s="31"/>
      <c r="D87" s="35" t="s">
        <v>8</v>
      </c>
      <c r="E87" s="35" t="s">
        <v>240</v>
      </c>
      <c r="F87" s="36" t="s">
        <v>309</v>
      </c>
      <c r="G87" s="31"/>
      <c r="H87" s="124">
        <f t="shared" si="7"/>
        <v>30</v>
      </c>
      <c r="I87" s="124">
        <f t="shared" si="7"/>
        <v>30</v>
      </c>
    </row>
    <row r="88" spans="1:9" ht="12.75" customHeight="1">
      <c r="A88" s="33"/>
      <c r="B88" s="34" t="s">
        <v>11</v>
      </c>
      <c r="C88" s="35"/>
      <c r="D88" s="35" t="s">
        <v>8</v>
      </c>
      <c r="E88" s="35" t="s">
        <v>240</v>
      </c>
      <c r="F88" s="35" t="s">
        <v>311</v>
      </c>
      <c r="G88" s="35"/>
      <c r="H88" s="125">
        <f>H90+H93+H92</f>
        <v>30</v>
      </c>
      <c r="I88" s="125">
        <f>I90+I93+I92</f>
        <v>30</v>
      </c>
    </row>
    <row r="89" spans="1:9" ht="26.25" customHeight="1" hidden="1">
      <c r="A89" s="33"/>
      <c r="B89" s="34" t="s">
        <v>76</v>
      </c>
      <c r="C89" s="35"/>
      <c r="D89" s="35" t="s">
        <v>8</v>
      </c>
      <c r="E89" s="35" t="s">
        <v>240</v>
      </c>
      <c r="F89" s="35" t="s">
        <v>311</v>
      </c>
      <c r="G89" s="35" t="s">
        <v>104</v>
      </c>
      <c r="H89" s="125">
        <f>H90</f>
        <v>0</v>
      </c>
      <c r="I89" s="125">
        <f>I90</f>
        <v>0</v>
      </c>
    </row>
    <row r="90" spans="1:9" ht="25.5" customHeight="1" hidden="1">
      <c r="A90" s="33"/>
      <c r="B90" s="34" t="s">
        <v>77</v>
      </c>
      <c r="C90" s="35"/>
      <c r="D90" s="35" t="s">
        <v>8</v>
      </c>
      <c r="E90" s="35" t="s">
        <v>240</v>
      </c>
      <c r="F90" s="35" t="s">
        <v>311</v>
      </c>
      <c r="G90" s="35" t="s">
        <v>78</v>
      </c>
      <c r="H90" s="125">
        <v>0</v>
      </c>
      <c r="I90" s="125">
        <v>0</v>
      </c>
    </row>
    <row r="91" spans="1:9" ht="12.75">
      <c r="A91" s="33"/>
      <c r="B91" s="34" t="s">
        <v>127</v>
      </c>
      <c r="C91" s="35"/>
      <c r="D91" s="35" t="s">
        <v>8</v>
      </c>
      <c r="E91" s="35" t="s">
        <v>240</v>
      </c>
      <c r="F91" s="35" t="s">
        <v>311</v>
      </c>
      <c r="G91" s="35" t="s">
        <v>128</v>
      </c>
      <c r="H91" s="125">
        <f>H92+H93</f>
        <v>30</v>
      </c>
      <c r="I91" s="125">
        <f>I92+I93</f>
        <v>30</v>
      </c>
    </row>
    <row r="92" spans="1:9" ht="12.75" hidden="1">
      <c r="A92" s="33"/>
      <c r="B92" s="34" t="s">
        <v>312</v>
      </c>
      <c r="C92" s="35"/>
      <c r="D92" s="35" t="s">
        <v>8</v>
      </c>
      <c r="E92" s="35" t="s">
        <v>240</v>
      </c>
      <c r="F92" s="35" t="s">
        <v>311</v>
      </c>
      <c r="G92" s="35" t="s">
        <v>313</v>
      </c>
      <c r="H92" s="125">
        <v>0</v>
      </c>
      <c r="I92" s="125">
        <v>0</v>
      </c>
    </row>
    <row r="93" spans="1:9" ht="12.75">
      <c r="A93" s="33"/>
      <c r="B93" s="34" t="s">
        <v>129</v>
      </c>
      <c r="C93" s="35"/>
      <c r="D93" s="35" t="s">
        <v>8</v>
      </c>
      <c r="E93" s="35" t="s">
        <v>240</v>
      </c>
      <c r="F93" s="35" t="s">
        <v>311</v>
      </c>
      <c r="G93" s="35" t="s">
        <v>130</v>
      </c>
      <c r="H93" s="125">
        <v>30</v>
      </c>
      <c r="I93" s="125">
        <v>30</v>
      </c>
    </row>
    <row r="94" spans="1:9" ht="54">
      <c r="A94" s="49"/>
      <c r="B94" s="43" t="s">
        <v>320</v>
      </c>
      <c r="C94" s="50"/>
      <c r="D94" s="44" t="s">
        <v>8</v>
      </c>
      <c r="E94" s="31" t="s">
        <v>240</v>
      </c>
      <c r="F94" s="44" t="s">
        <v>321</v>
      </c>
      <c r="G94" s="32"/>
      <c r="H94" s="302">
        <f aca="true" t="shared" si="8" ref="H94:I96">H95</f>
        <v>455</v>
      </c>
      <c r="I94" s="302">
        <f t="shared" si="8"/>
        <v>555</v>
      </c>
    </row>
    <row r="95" spans="1:9" ht="15">
      <c r="A95" s="49"/>
      <c r="B95" s="34" t="s">
        <v>272</v>
      </c>
      <c r="C95" s="50"/>
      <c r="D95" s="35" t="s">
        <v>8</v>
      </c>
      <c r="E95" s="35" t="s">
        <v>240</v>
      </c>
      <c r="F95" s="41" t="s">
        <v>322</v>
      </c>
      <c r="G95" s="32"/>
      <c r="H95" s="303">
        <f t="shared" si="8"/>
        <v>455</v>
      </c>
      <c r="I95" s="303">
        <f t="shared" si="8"/>
        <v>555</v>
      </c>
    </row>
    <row r="96" spans="1:9" ht="15">
      <c r="A96" s="49"/>
      <c r="B96" s="34" t="s">
        <v>272</v>
      </c>
      <c r="C96" s="50"/>
      <c r="D96" s="35" t="s">
        <v>8</v>
      </c>
      <c r="E96" s="35" t="s">
        <v>240</v>
      </c>
      <c r="F96" s="41" t="s">
        <v>323</v>
      </c>
      <c r="G96" s="32"/>
      <c r="H96" s="303">
        <f t="shared" si="8"/>
        <v>455</v>
      </c>
      <c r="I96" s="303">
        <f t="shared" si="8"/>
        <v>555</v>
      </c>
    </row>
    <row r="97" spans="1:9" ht="39">
      <c r="A97" s="49"/>
      <c r="B97" s="39" t="s">
        <v>237</v>
      </c>
      <c r="C97" s="36"/>
      <c r="D97" s="35" t="s">
        <v>8</v>
      </c>
      <c r="E97" s="35" t="s">
        <v>240</v>
      </c>
      <c r="F97" s="41" t="s">
        <v>621</v>
      </c>
      <c r="G97" s="36" t="s">
        <v>54</v>
      </c>
      <c r="H97" s="303">
        <f>H98</f>
        <v>455</v>
      </c>
      <c r="I97" s="303">
        <f>I98</f>
        <v>555</v>
      </c>
    </row>
    <row r="98" spans="1:9" ht="26.25">
      <c r="A98" s="49"/>
      <c r="B98" s="39" t="s">
        <v>76</v>
      </c>
      <c r="C98" s="36"/>
      <c r="D98" s="35" t="s">
        <v>8</v>
      </c>
      <c r="E98" s="35" t="s">
        <v>240</v>
      </c>
      <c r="F98" s="41" t="s">
        <v>621</v>
      </c>
      <c r="G98" s="36">
        <v>200</v>
      </c>
      <c r="H98" s="303">
        <f>H99</f>
        <v>455</v>
      </c>
      <c r="I98" s="303">
        <f>I99</f>
        <v>555</v>
      </c>
    </row>
    <row r="99" spans="1:9" ht="26.25">
      <c r="A99" s="49"/>
      <c r="B99" s="34" t="s">
        <v>77</v>
      </c>
      <c r="C99" s="36"/>
      <c r="D99" s="35" t="s">
        <v>8</v>
      </c>
      <c r="E99" s="35" t="s">
        <v>240</v>
      </c>
      <c r="F99" s="41" t="s">
        <v>621</v>
      </c>
      <c r="G99" s="36">
        <v>240</v>
      </c>
      <c r="H99" s="303">
        <v>455</v>
      </c>
      <c r="I99" s="303">
        <v>555</v>
      </c>
    </row>
    <row r="100" spans="1:9" s="3" customFormat="1" ht="15.75" customHeight="1">
      <c r="A100" s="21" t="s">
        <v>12</v>
      </c>
      <c r="B100" s="51" t="s">
        <v>13</v>
      </c>
      <c r="C100" s="52"/>
      <c r="D100" s="52" t="s">
        <v>14</v>
      </c>
      <c r="E100" s="52"/>
      <c r="F100" s="52"/>
      <c r="G100" s="52"/>
      <c r="H100" s="309">
        <f aca="true" t="shared" si="9" ref="H100:I104">H101</f>
        <v>448.7</v>
      </c>
      <c r="I100" s="309">
        <f t="shared" si="9"/>
        <v>0</v>
      </c>
    </row>
    <row r="101" spans="1:9" ht="15" customHeight="1">
      <c r="A101" s="25"/>
      <c r="B101" s="26" t="s">
        <v>356</v>
      </c>
      <c r="C101" s="27"/>
      <c r="D101" s="27" t="s">
        <v>14</v>
      </c>
      <c r="E101" s="27" t="s">
        <v>357</v>
      </c>
      <c r="F101" s="27"/>
      <c r="G101" s="27"/>
      <c r="H101" s="306">
        <f t="shared" si="9"/>
        <v>448.7</v>
      </c>
      <c r="I101" s="306">
        <f t="shared" si="9"/>
        <v>0</v>
      </c>
    </row>
    <row r="102" spans="1:9" ht="42" customHeight="1">
      <c r="A102" s="53"/>
      <c r="B102" s="43" t="s">
        <v>320</v>
      </c>
      <c r="C102" s="44"/>
      <c r="D102" s="44" t="s">
        <v>14</v>
      </c>
      <c r="E102" s="31" t="s">
        <v>357</v>
      </c>
      <c r="F102" s="44" t="s">
        <v>321</v>
      </c>
      <c r="G102" s="31"/>
      <c r="H102" s="157">
        <f t="shared" si="9"/>
        <v>448.7</v>
      </c>
      <c r="I102" s="157">
        <f t="shared" si="9"/>
        <v>0</v>
      </c>
    </row>
    <row r="103" spans="1:9" ht="12.75" customHeight="1">
      <c r="A103" s="53"/>
      <c r="B103" s="34" t="s">
        <v>272</v>
      </c>
      <c r="C103" s="44"/>
      <c r="D103" s="35" t="s">
        <v>14</v>
      </c>
      <c r="E103" s="35" t="s">
        <v>357</v>
      </c>
      <c r="F103" s="35" t="s">
        <v>322</v>
      </c>
      <c r="G103" s="35"/>
      <c r="H103" s="124">
        <f t="shared" si="9"/>
        <v>448.7</v>
      </c>
      <c r="I103" s="124">
        <f t="shared" si="9"/>
        <v>0</v>
      </c>
    </row>
    <row r="104" spans="1:9" ht="12.75" customHeight="1">
      <c r="A104" s="53"/>
      <c r="B104" s="34" t="s">
        <v>272</v>
      </c>
      <c r="C104" s="44"/>
      <c r="D104" s="35" t="s">
        <v>14</v>
      </c>
      <c r="E104" s="35" t="s">
        <v>357</v>
      </c>
      <c r="F104" s="35" t="s">
        <v>323</v>
      </c>
      <c r="G104" s="35"/>
      <c r="H104" s="124">
        <f t="shared" si="9"/>
        <v>448.7</v>
      </c>
      <c r="I104" s="124">
        <f t="shared" si="9"/>
        <v>0</v>
      </c>
    </row>
    <row r="105" spans="1:9" ht="39" customHeight="1">
      <c r="A105" s="33"/>
      <c r="B105" s="34" t="s">
        <v>354</v>
      </c>
      <c r="C105" s="35"/>
      <c r="D105" s="35" t="s">
        <v>14</v>
      </c>
      <c r="E105" s="35" t="s">
        <v>357</v>
      </c>
      <c r="F105" s="35" t="s">
        <v>355</v>
      </c>
      <c r="G105" s="35"/>
      <c r="H105" s="124">
        <f>H106+H108</f>
        <v>448.7</v>
      </c>
      <c r="I105" s="124">
        <f>I106+I108</f>
        <v>0</v>
      </c>
    </row>
    <row r="106" spans="1:9" ht="51.75" customHeight="1">
      <c r="A106" s="33"/>
      <c r="B106" s="34" t="s">
        <v>122</v>
      </c>
      <c r="C106" s="35"/>
      <c r="D106" s="35" t="s">
        <v>14</v>
      </c>
      <c r="E106" s="35" t="s">
        <v>357</v>
      </c>
      <c r="F106" s="35" t="s">
        <v>355</v>
      </c>
      <c r="G106" s="35" t="s">
        <v>123</v>
      </c>
      <c r="H106" s="124">
        <f>H107</f>
        <v>448.7</v>
      </c>
      <c r="I106" s="124">
        <f>I107</f>
        <v>0</v>
      </c>
    </row>
    <row r="107" spans="1:9" ht="24.75" customHeight="1">
      <c r="A107" s="33"/>
      <c r="B107" s="34" t="s">
        <v>276</v>
      </c>
      <c r="C107" s="35"/>
      <c r="D107" s="35" t="s">
        <v>14</v>
      </c>
      <c r="E107" s="35" t="s">
        <v>357</v>
      </c>
      <c r="F107" s="35" t="s">
        <v>355</v>
      </c>
      <c r="G107" s="35" t="s">
        <v>277</v>
      </c>
      <c r="H107" s="124">
        <v>448.7</v>
      </c>
      <c r="I107" s="124">
        <v>0</v>
      </c>
    </row>
    <row r="108" spans="1:9" ht="24.75" customHeight="1" hidden="1">
      <c r="A108" s="33"/>
      <c r="B108" s="34" t="s">
        <v>76</v>
      </c>
      <c r="C108" s="35"/>
      <c r="D108" s="35" t="s">
        <v>14</v>
      </c>
      <c r="E108" s="35" t="s">
        <v>357</v>
      </c>
      <c r="F108" s="35" t="s">
        <v>355</v>
      </c>
      <c r="G108" s="35" t="s">
        <v>104</v>
      </c>
      <c r="H108" s="124">
        <f>H109</f>
        <v>0</v>
      </c>
      <c r="I108" s="124">
        <f>I109</f>
        <v>0</v>
      </c>
    </row>
    <row r="109" spans="1:9" ht="27.75" customHeight="1" hidden="1">
      <c r="A109" s="33"/>
      <c r="B109" s="34" t="s">
        <v>77</v>
      </c>
      <c r="C109" s="35"/>
      <c r="D109" s="35" t="s">
        <v>14</v>
      </c>
      <c r="E109" s="35" t="s">
        <v>357</v>
      </c>
      <c r="F109" s="35" t="s">
        <v>355</v>
      </c>
      <c r="G109" s="35" t="s">
        <v>78</v>
      </c>
      <c r="H109" s="125">
        <v>0</v>
      </c>
      <c r="I109" s="125">
        <v>0</v>
      </c>
    </row>
    <row r="110" spans="1:9" s="3" customFormat="1" ht="31.5">
      <c r="A110" s="21" t="s">
        <v>18</v>
      </c>
      <c r="B110" s="22" t="s">
        <v>15</v>
      </c>
      <c r="C110" s="52"/>
      <c r="D110" s="52" t="s">
        <v>16</v>
      </c>
      <c r="E110" s="52"/>
      <c r="F110" s="52"/>
      <c r="G110" s="52"/>
      <c r="H110" s="309">
        <f>H111+H131</f>
        <v>1502</v>
      </c>
      <c r="I110" s="309">
        <f>I111+I131</f>
        <v>1952</v>
      </c>
    </row>
    <row r="111" spans="1:9" ht="25.5">
      <c r="A111" s="25"/>
      <c r="B111" s="26" t="s">
        <v>142</v>
      </c>
      <c r="C111" s="27"/>
      <c r="D111" s="27" t="s">
        <v>16</v>
      </c>
      <c r="E111" s="27" t="s">
        <v>143</v>
      </c>
      <c r="F111" s="27"/>
      <c r="G111" s="27"/>
      <c r="H111" s="306">
        <f>H112+H122</f>
        <v>1425</v>
      </c>
      <c r="I111" s="306">
        <f>I112+I122</f>
        <v>1850</v>
      </c>
    </row>
    <row r="112" spans="1:9" ht="39.75" customHeight="1" hidden="1">
      <c r="A112" s="54"/>
      <c r="B112" s="30" t="s">
        <v>151</v>
      </c>
      <c r="C112" s="31"/>
      <c r="D112" s="31" t="s">
        <v>16</v>
      </c>
      <c r="E112" s="31" t="s">
        <v>143</v>
      </c>
      <c r="F112" s="31" t="s">
        <v>135</v>
      </c>
      <c r="G112" s="31" t="s">
        <v>83</v>
      </c>
      <c r="H112" s="157">
        <f>H113</f>
        <v>0</v>
      </c>
      <c r="I112" s="157">
        <f>I113</f>
        <v>0</v>
      </c>
    </row>
    <row r="113" spans="1:9" ht="64.5" hidden="1">
      <c r="A113" s="54"/>
      <c r="B113" s="34" t="s">
        <v>136</v>
      </c>
      <c r="C113" s="35"/>
      <c r="D113" s="35" t="s">
        <v>16</v>
      </c>
      <c r="E113" s="35" t="s">
        <v>143</v>
      </c>
      <c r="F113" s="35" t="s">
        <v>137</v>
      </c>
      <c r="G113" s="31"/>
      <c r="H113" s="124">
        <f>H114+H118</f>
        <v>0</v>
      </c>
      <c r="I113" s="124">
        <f>I114+I118</f>
        <v>0</v>
      </c>
    </row>
    <row r="114" spans="1:9" ht="39" hidden="1">
      <c r="A114" s="54"/>
      <c r="B114" s="34" t="s">
        <v>138</v>
      </c>
      <c r="C114" s="35"/>
      <c r="D114" s="35" t="s">
        <v>16</v>
      </c>
      <c r="E114" s="35" t="s">
        <v>143</v>
      </c>
      <c r="F114" s="35" t="s">
        <v>139</v>
      </c>
      <c r="G114" s="31"/>
      <c r="H114" s="124">
        <f>H115</f>
        <v>0</v>
      </c>
      <c r="I114" s="124">
        <f>I115</f>
        <v>0</v>
      </c>
    </row>
    <row r="115" spans="1:9" ht="25.5" customHeight="1" hidden="1">
      <c r="A115" s="33"/>
      <c r="B115" s="34" t="s">
        <v>140</v>
      </c>
      <c r="C115" s="35"/>
      <c r="D115" s="35" t="s">
        <v>16</v>
      </c>
      <c r="E115" s="35" t="s">
        <v>143</v>
      </c>
      <c r="F115" s="35" t="s">
        <v>141</v>
      </c>
      <c r="G115" s="36"/>
      <c r="H115" s="125">
        <f>H117</f>
        <v>0</v>
      </c>
      <c r="I115" s="125">
        <f>I117</f>
        <v>0</v>
      </c>
    </row>
    <row r="116" spans="1:9" ht="25.5" customHeight="1" hidden="1">
      <c r="A116" s="33"/>
      <c r="B116" s="34" t="s">
        <v>76</v>
      </c>
      <c r="C116" s="35"/>
      <c r="D116" s="35" t="s">
        <v>16</v>
      </c>
      <c r="E116" s="35" t="s">
        <v>143</v>
      </c>
      <c r="F116" s="35" t="s">
        <v>141</v>
      </c>
      <c r="G116" s="36">
        <v>200</v>
      </c>
      <c r="H116" s="125">
        <f>H117</f>
        <v>0</v>
      </c>
      <c r="I116" s="125">
        <f>I117</f>
        <v>0</v>
      </c>
    </row>
    <row r="117" spans="1:9" ht="25.5" customHeight="1" hidden="1">
      <c r="A117" s="33"/>
      <c r="B117" s="34" t="s">
        <v>77</v>
      </c>
      <c r="C117" s="35"/>
      <c r="D117" s="35" t="s">
        <v>16</v>
      </c>
      <c r="E117" s="35" t="s">
        <v>143</v>
      </c>
      <c r="F117" s="35" t="s">
        <v>141</v>
      </c>
      <c r="G117" s="36">
        <v>240</v>
      </c>
      <c r="H117" s="125">
        <v>0</v>
      </c>
      <c r="I117" s="125">
        <v>0</v>
      </c>
    </row>
    <row r="118" spans="1:9" ht="25.5" customHeight="1" hidden="1">
      <c r="A118" s="33"/>
      <c r="B118" s="34" t="s">
        <v>144</v>
      </c>
      <c r="C118" s="35"/>
      <c r="D118" s="35" t="s">
        <v>16</v>
      </c>
      <c r="E118" s="35" t="s">
        <v>143</v>
      </c>
      <c r="F118" s="35" t="s">
        <v>145</v>
      </c>
      <c r="G118" s="31"/>
      <c r="H118" s="124">
        <f>H119</f>
        <v>0</v>
      </c>
      <c r="I118" s="124">
        <f>I119</f>
        <v>0</v>
      </c>
    </row>
    <row r="119" spans="1:9" ht="12.75" hidden="1">
      <c r="A119" s="33"/>
      <c r="B119" s="34" t="s">
        <v>146</v>
      </c>
      <c r="C119" s="35"/>
      <c r="D119" s="35" t="s">
        <v>16</v>
      </c>
      <c r="E119" s="35" t="s">
        <v>143</v>
      </c>
      <c r="F119" s="35" t="s">
        <v>147</v>
      </c>
      <c r="G119" s="36"/>
      <c r="H119" s="125">
        <f>H121</f>
        <v>0</v>
      </c>
      <c r="I119" s="125">
        <f>I121</f>
        <v>0</v>
      </c>
    </row>
    <row r="120" spans="1:9" ht="25.5" hidden="1">
      <c r="A120" s="33"/>
      <c r="B120" s="34" t="s">
        <v>76</v>
      </c>
      <c r="C120" s="35"/>
      <c r="D120" s="35" t="s">
        <v>16</v>
      </c>
      <c r="E120" s="35" t="s">
        <v>143</v>
      </c>
      <c r="F120" s="35" t="s">
        <v>147</v>
      </c>
      <c r="G120" s="36">
        <v>200</v>
      </c>
      <c r="H120" s="125">
        <f>H121</f>
        <v>0</v>
      </c>
      <c r="I120" s="125">
        <f>I121</f>
        <v>0</v>
      </c>
    </row>
    <row r="121" spans="1:9" ht="25.5" hidden="1">
      <c r="A121" s="33"/>
      <c r="B121" s="34" t="s">
        <v>77</v>
      </c>
      <c r="C121" s="35"/>
      <c r="D121" s="35" t="s">
        <v>16</v>
      </c>
      <c r="E121" s="35" t="s">
        <v>143</v>
      </c>
      <c r="F121" s="35" t="s">
        <v>147</v>
      </c>
      <c r="G121" s="36">
        <v>240</v>
      </c>
      <c r="H121" s="125">
        <v>0</v>
      </c>
      <c r="I121" s="125">
        <v>0</v>
      </c>
    </row>
    <row r="122" spans="1:9" ht="42" customHeight="1">
      <c r="A122" s="49"/>
      <c r="B122" s="43" t="s">
        <v>320</v>
      </c>
      <c r="C122" s="50"/>
      <c r="D122" s="31" t="s">
        <v>16</v>
      </c>
      <c r="E122" s="31" t="s">
        <v>143</v>
      </c>
      <c r="F122" s="44" t="s">
        <v>321</v>
      </c>
      <c r="G122" s="32"/>
      <c r="H122" s="302">
        <f>H123</f>
        <v>1425</v>
      </c>
      <c r="I122" s="302">
        <f>I123</f>
        <v>1850</v>
      </c>
    </row>
    <row r="123" spans="1:9" ht="13.5" customHeight="1">
      <c r="A123" s="49"/>
      <c r="B123" s="34" t="s">
        <v>272</v>
      </c>
      <c r="C123" s="50"/>
      <c r="D123" s="35" t="s">
        <v>16</v>
      </c>
      <c r="E123" s="35" t="s">
        <v>143</v>
      </c>
      <c r="F123" s="41" t="s">
        <v>322</v>
      </c>
      <c r="G123" s="32"/>
      <c r="H123" s="303">
        <f>H124</f>
        <v>1425</v>
      </c>
      <c r="I123" s="303">
        <f>I124</f>
        <v>1850</v>
      </c>
    </row>
    <row r="124" spans="1:9" ht="15">
      <c r="A124" s="49"/>
      <c r="B124" s="34" t="s">
        <v>272</v>
      </c>
      <c r="C124" s="50"/>
      <c r="D124" s="35" t="s">
        <v>16</v>
      </c>
      <c r="E124" s="35" t="s">
        <v>143</v>
      </c>
      <c r="F124" s="41" t="s">
        <v>323</v>
      </c>
      <c r="G124" s="32"/>
      <c r="H124" s="303">
        <f>H125+H128</f>
        <v>1425</v>
      </c>
      <c r="I124" s="303">
        <f>I125+I128</f>
        <v>1850</v>
      </c>
    </row>
    <row r="125" spans="1:9" ht="29.25" customHeight="1">
      <c r="A125" s="49"/>
      <c r="B125" s="34" t="s">
        <v>140</v>
      </c>
      <c r="C125" s="36"/>
      <c r="D125" s="35" t="s">
        <v>16</v>
      </c>
      <c r="E125" s="35" t="s">
        <v>143</v>
      </c>
      <c r="F125" s="41" t="s">
        <v>639</v>
      </c>
      <c r="G125" s="36" t="s">
        <v>54</v>
      </c>
      <c r="H125" s="303">
        <f>H127</f>
        <v>225</v>
      </c>
      <c r="I125" s="303">
        <f>I127</f>
        <v>300</v>
      </c>
    </row>
    <row r="126" spans="1:9" ht="26.25">
      <c r="A126" s="49"/>
      <c r="B126" s="34" t="s">
        <v>76</v>
      </c>
      <c r="C126" s="36"/>
      <c r="D126" s="35" t="s">
        <v>16</v>
      </c>
      <c r="E126" s="35" t="s">
        <v>143</v>
      </c>
      <c r="F126" s="41" t="s">
        <v>639</v>
      </c>
      <c r="G126" s="36">
        <v>200</v>
      </c>
      <c r="H126" s="303">
        <f>H127</f>
        <v>225</v>
      </c>
      <c r="I126" s="303">
        <f>I127</f>
        <v>300</v>
      </c>
    </row>
    <row r="127" spans="1:9" ht="26.25">
      <c r="A127" s="49"/>
      <c r="B127" s="34" t="s">
        <v>77</v>
      </c>
      <c r="C127" s="36"/>
      <c r="D127" s="35" t="s">
        <v>16</v>
      </c>
      <c r="E127" s="35" t="s">
        <v>143</v>
      </c>
      <c r="F127" s="41" t="s">
        <v>639</v>
      </c>
      <c r="G127" s="36">
        <v>240</v>
      </c>
      <c r="H127" s="303">
        <v>225</v>
      </c>
      <c r="I127" s="303">
        <v>300</v>
      </c>
    </row>
    <row r="128" spans="1:9" ht="15">
      <c r="A128" s="49"/>
      <c r="B128" s="34" t="s">
        <v>146</v>
      </c>
      <c r="C128" s="36"/>
      <c r="D128" s="35" t="s">
        <v>16</v>
      </c>
      <c r="E128" s="35" t="s">
        <v>143</v>
      </c>
      <c r="F128" s="41" t="s">
        <v>640</v>
      </c>
      <c r="G128" s="36" t="s">
        <v>54</v>
      </c>
      <c r="H128" s="303">
        <f>H130</f>
        <v>1200</v>
      </c>
      <c r="I128" s="303">
        <f>I130</f>
        <v>1550</v>
      </c>
    </row>
    <row r="129" spans="1:9" ht="26.25">
      <c r="A129" s="49"/>
      <c r="B129" s="34" t="s">
        <v>76</v>
      </c>
      <c r="C129" s="36"/>
      <c r="D129" s="35" t="s">
        <v>16</v>
      </c>
      <c r="E129" s="35" t="s">
        <v>143</v>
      </c>
      <c r="F129" s="41" t="s">
        <v>640</v>
      </c>
      <c r="G129" s="36">
        <v>200</v>
      </c>
      <c r="H129" s="303">
        <f>H130</f>
        <v>1200</v>
      </c>
      <c r="I129" s="303">
        <f>I130</f>
        <v>1550</v>
      </c>
    </row>
    <row r="130" spans="1:9" ht="25.5">
      <c r="A130" s="33"/>
      <c r="B130" s="34" t="s">
        <v>77</v>
      </c>
      <c r="C130" s="36"/>
      <c r="D130" s="35" t="s">
        <v>16</v>
      </c>
      <c r="E130" s="35" t="s">
        <v>143</v>
      </c>
      <c r="F130" s="41" t="s">
        <v>640</v>
      </c>
      <c r="G130" s="36">
        <v>240</v>
      </c>
      <c r="H130" s="303">
        <v>1200</v>
      </c>
      <c r="I130" s="303">
        <v>1550</v>
      </c>
    </row>
    <row r="131" spans="1:9" ht="25.5">
      <c r="A131" s="55"/>
      <c r="B131" s="56" t="s">
        <v>159</v>
      </c>
      <c r="C131" s="57"/>
      <c r="D131" s="57" t="s">
        <v>16</v>
      </c>
      <c r="E131" s="57" t="s">
        <v>160</v>
      </c>
      <c r="F131" s="57"/>
      <c r="G131" s="58"/>
      <c r="H131" s="310">
        <f>H132+H148+H154</f>
        <v>77</v>
      </c>
      <c r="I131" s="310">
        <f>I132+I148+I154</f>
        <v>102</v>
      </c>
    </row>
    <row r="132" spans="1:9" ht="40.5" hidden="1">
      <c r="A132" s="54"/>
      <c r="B132" s="30" t="s">
        <v>134</v>
      </c>
      <c r="C132" s="31"/>
      <c r="D132" s="31" t="s">
        <v>16</v>
      </c>
      <c r="E132" s="31" t="s">
        <v>160</v>
      </c>
      <c r="F132" s="31" t="s">
        <v>135</v>
      </c>
      <c r="G132" s="31" t="s">
        <v>83</v>
      </c>
      <c r="H132" s="157">
        <f>H133</f>
        <v>0</v>
      </c>
      <c r="I132" s="157">
        <f>I133</f>
        <v>0</v>
      </c>
    </row>
    <row r="133" spans="1:9" ht="63.75" hidden="1">
      <c r="A133" s="33"/>
      <c r="B133" s="34" t="s">
        <v>148</v>
      </c>
      <c r="C133" s="35"/>
      <c r="D133" s="35" t="s">
        <v>16</v>
      </c>
      <c r="E133" s="35" t="s">
        <v>160</v>
      </c>
      <c r="F133" s="35" t="s">
        <v>149</v>
      </c>
      <c r="G133" s="36"/>
      <c r="H133" s="125">
        <f>H134+H144</f>
        <v>0</v>
      </c>
      <c r="I133" s="125">
        <f>I134+I144</f>
        <v>0</v>
      </c>
    </row>
    <row r="134" spans="1:9" ht="63.75" hidden="1">
      <c r="A134" s="33"/>
      <c r="B134" s="34" t="s">
        <v>156</v>
      </c>
      <c r="C134" s="35"/>
      <c r="D134" s="35" t="s">
        <v>16</v>
      </c>
      <c r="E134" s="35" t="s">
        <v>160</v>
      </c>
      <c r="F134" s="35" t="s">
        <v>157</v>
      </c>
      <c r="G134" s="36"/>
      <c r="H134" s="125">
        <f>H135+H141+H140</f>
        <v>0</v>
      </c>
      <c r="I134" s="125">
        <f>I135+I141+I140</f>
        <v>0</v>
      </c>
    </row>
    <row r="135" spans="1:9" ht="25.5" hidden="1">
      <c r="A135" s="33"/>
      <c r="B135" s="59" t="s">
        <v>159</v>
      </c>
      <c r="C135" s="35"/>
      <c r="D135" s="35" t="s">
        <v>16</v>
      </c>
      <c r="E135" s="35" t="s">
        <v>160</v>
      </c>
      <c r="F135" s="35" t="s">
        <v>455</v>
      </c>
      <c r="G135" s="36"/>
      <c r="H135" s="125">
        <f>H137</f>
        <v>0</v>
      </c>
      <c r="I135" s="125">
        <f>I137</f>
        <v>0</v>
      </c>
    </row>
    <row r="136" spans="1:9" ht="25.5" hidden="1">
      <c r="A136" s="33"/>
      <c r="B136" s="59" t="s">
        <v>76</v>
      </c>
      <c r="C136" s="35"/>
      <c r="D136" s="35" t="s">
        <v>16</v>
      </c>
      <c r="E136" s="35" t="s">
        <v>160</v>
      </c>
      <c r="F136" s="35" t="s">
        <v>455</v>
      </c>
      <c r="G136" s="36">
        <v>200</v>
      </c>
      <c r="H136" s="125">
        <f>H137</f>
        <v>0</v>
      </c>
      <c r="I136" s="125">
        <f>I137</f>
        <v>0</v>
      </c>
    </row>
    <row r="137" spans="1:9" ht="25.5" hidden="1">
      <c r="A137" s="33"/>
      <c r="B137" s="34" t="s">
        <v>77</v>
      </c>
      <c r="C137" s="35"/>
      <c r="D137" s="35" t="s">
        <v>16</v>
      </c>
      <c r="E137" s="35" t="s">
        <v>160</v>
      </c>
      <c r="F137" s="35" t="s">
        <v>455</v>
      </c>
      <c r="G137" s="36">
        <v>240</v>
      </c>
      <c r="H137" s="125">
        <v>0</v>
      </c>
      <c r="I137" s="125">
        <v>0</v>
      </c>
    </row>
    <row r="138" spans="1:9" ht="25.5" hidden="1">
      <c r="A138" s="33"/>
      <c r="B138" s="59" t="s">
        <v>456</v>
      </c>
      <c r="C138" s="35"/>
      <c r="D138" s="35" t="s">
        <v>16</v>
      </c>
      <c r="E138" s="35" t="s">
        <v>160</v>
      </c>
      <c r="F138" s="35" t="s">
        <v>161</v>
      </c>
      <c r="G138" s="36"/>
      <c r="H138" s="125">
        <f>H140</f>
        <v>0</v>
      </c>
      <c r="I138" s="125">
        <f>I140</f>
        <v>0</v>
      </c>
    </row>
    <row r="139" spans="1:9" ht="25.5" hidden="1">
      <c r="A139" s="33"/>
      <c r="B139" s="59" t="s">
        <v>76</v>
      </c>
      <c r="C139" s="35"/>
      <c r="D139" s="35" t="s">
        <v>16</v>
      </c>
      <c r="E139" s="35" t="s">
        <v>160</v>
      </c>
      <c r="F139" s="35" t="s">
        <v>161</v>
      </c>
      <c r="G139" s="36">
        <v>200</v>
      </c>
      <c r="H139" s="125">
        <f>H140</f>
        <v>0</v>
      </c>
      <c r="I139" s="125">
        <f>I140</f>
        <v>0</v>
      </c>
    </row>
    <row r="140" spans="1:9" ht="25.5" hidden="1">
      <c r="A140" s="33"/>
      <c r="B140" s="34" t="s">
        <v>77</v>
      </c>
      <c r="C140" s="35"/>
      <c r="D140" s="35" t="s">
        <v>16</v>
      </c>
      <c r="E140" s="35" t="s">
        <v>160</v>
      </c>
      <c r="F140" s="35" t="s">
        <v>161</v>
      </c>
      <c r="G140" s="36">
        <v>240</v>
      </c>
      <c r="H140" s="125">
        <v>0</v>
      </c>
      <c r="I140" s="125">
        <v>0</v>
      </c>
    </row>
    <row r="141" spans="1:9" ht="25.5" hidden="1">
      <c r="A141" s="33"/>
      <c r="B141" s="59" t="s">
        <v>159</v>
      </c>
      <c r="C141" s="35"/>
      <c r="D141" s="35" t="s">
        <v>16</v>
      </c>
      <c r="E141" s="35" t="s">
        <v>160</v>
      </c>
      <c r="F141" s="35" t="s">
        <v>158</v>
      </c>
      <c r="G141" s="36"/>
      <c r="H141" s="125">
        <f>H143</f>
        <v>0</v>
      </c>
      <c r="I141" s="125">
        <f>I143</f>
        <v>0</v>
      </c>
    </row>
    <row r="142" spans="1:9" ht="25.5" hidden="1">
      <c r="A142" s="33"/>
      <c r="B142" s="59" t="s">
        <v>76</v>
      </c>
      <c r="C142" s="35"/>
      <c r="D142" s="35" t="s">
        <v>16</v>
      </c>
      <c r="E142" s="35" t="s">
        <v>160</v>
      </c>
      <c r="F142" s="35" t="s">
        <v>158</v>
      </c>
      <c r="G142" s="36">
        <v>200</v>
      </c>
      <c r="H142" s="125">
        <f>H143</f>
        <v>0</v>
      </c>
      <c r="I142" s="125">
        <f>I143</f>
        <v>0</v>
      </c>
    </row>
    <row r="143" spans="1:9" ht="25.5" hidden="1">
      <c r="A143" s="33"/>
      <c r="B143" s="34" t="s">
        <v>77</v>
      </c>
      <c r="C143" s="35"/>
      <c r="D143" s="35" t="s">
        <v>16</v>
      </c>
      <c r="E143" s="35" t="s">
        <v>160</v>
      </c>
      <c r="F143" s="35" t="s">
        <v>158</v>
      </c>
      <c r="G143" s="36">
        <v>240</v>
      </c>
      <c r="H143" s="125">
        <v>0</v>
      </c>
      <c r="I143" s="125">
        <v>0</v>
      </c>
    </row>
    <row r="144" spans="1:9" ht="51" hidden="1">
      <c r="A144" s="33"/>
      <c r="B144" s="59" t="s">
        <v>162</v>
      </c>
      <c r="C144" s="35"/>
      <c r="D144" s="35" t="s">
        <v>16</v>
      </c>
      <c r="E144" s="35" t="s">
        <v>160</v>
      </c>
      <c r="F144" s="35" t="s">
        <v>17</v>
      </c>
      <c r="G144" s="36"/>
      <c r="H144" s="125">
        <f>H145</f>
        <v>0</v>
      </c>
      <c r="I144" s="125">
        <f>I145</f>
        <v>0</v>
      </c>
    </row>
    <row r="145" spans="1:9" ht="25.5" hidden="1">
      <c r="A145" s="33"/>
      <c r="B145" s="59" t="s">
        <v>159</v>
      </c>
      <c r="C145" s="35"/>
      <c r="D145" s="35" t="s">
        <v>16</v>
      </c>
      <c r="E145" s="35" t="s">
        <v>160</v>
      </c>
      <c r="F145" s="35" t="s">
        <v>163</v>
      </c>
      <c r="G145" s="36"/>
      <c r="H145" s="125">
        <f>H147</f>
        <v>0</v>
      </c>
      <c r="I145" s="125">
        <f>I147</f>
        <v>0</v>
      </c>
    </row>
    <row r="146" spans="1:9" ht="25.5" hidden="1">
      <c r="A146" s="33"/>
      <c r="B146" s="59" t="s">
        <v>76</v>
      </c>
      <c r="C146" s="35"/>
      <c r="D146" s="35" t="s">
        <v>16</v>
      </c>
      <c r="E146" s="35" t="s">
        <v>160</v>
      </c>
      <c r="F146" s="35" t="s">
        <v>163</v>
      </c>
      <c r="G146" s="36">
        <v>200</v>
      </c>
      <c r="H146" s="125">
        <f>H147</f>
        <v>0</v>
      </c>
      <c r="I146" s="125">
        <f>I147</f>
        <v>0</v>
      </c>
    </row>
    <row r="147" spans="1:9" ht="25.5" hidden="1">
      <c r="A147" s="33"/>
      <c r="B147" s="34" t="s">
        <v>77</v>
      </c>
      <c r="C147" s="35"/>
      <c r="D147" s="35" t="s">
        <v>16</v>
      </c>
      <c r="E147" s="35" t="s">
        <v>160</v>
      </c>
      <c r="F147" s="35" t="s">
        <v>163</v>
      </c>
      <c r="G147" s="36">
        <v>240</v>
      </c>
      <c r="H147" s="125">
        <v>0</v>
      </c>
      <c r="I147" s="125">
        <v>0</v>
      </c>
    </row>
    <row r="148" spans="1:9" ht="39.75" customHeight="1">
      <c r="A148" s="46"/>
      <c r="B148" s="30" t="s">
        <v>268</v>
      </c>
      <c r="C148" s="31"/>
      <c r="D148" s="31" t="s">
        <v>16</v>
      </c>
      <c r="E148" s="31" t="s">
        <v>160</v>
      </c>
      <c r="F148" s="32" t="s">
        <v>269</v>
      </c>
      <c r="G148" s="31"/>
      <c r="H148" s="157">
        <f aca="true" t="shared" si="10" ref="H148:I150">H149</f>
        <v>2</v>
      </c>
      <c r="I148" s="157">
        <f t="shared" si="10"/>
        <v>2</v>
      </c>
    </row>
    <row r="149" spans="1:9" ht="26.25">
      <c r="A149" s="46"/>
      <c r="B149" s="34" t="s">
        <v>270</v>
      </c>
      <c r="C149" s="35"/>
      <c r="D149" s="35" t="s">
        <v>16</v>
      </c>
      <c r="E149" s="35" t="s">
        <v>160</v>
      </c>
      <c r="F149" s="35" t="s">
        <v>271</v>
      </c>
      <c r="G149" s="31"/>
      <c r="H149" s="124">
        <f t="shared" si="10"/>
        <v>2</v>
      </c>
      <c r="I149" s="124">
        <f t="shared" si="10"/>
        <v>2</v>
      </c>
    </row>
    <row r="150" spans="1:9" ht="13.5">
      <c r="A150" s="46"/>
      <c r="B150" s="34" t="s">
        <v>272</v>
      </c>
      <c r="C150" s="35"/>
      <c r="D150" s="35" t="s">
        <v>16</v>
      </c>
      <c r="E150" s="35" t="s">
        <v>160</v>
      </c>
      <c r="F150" s="35" t="s">
        <v>273</v>
      </c>
      <c r="G150" s="31"/>
      <c r="H150" s="124">
        <f t="shared" si="10"/>
        <v>2</v>
      </c>
      <c r="I150" s="124">
        <f t="shared" si="10"/>
        <v>2</v>
      </c>
    </row>
    <row r="151" spans="1:9" ht="63.75">
      <c r="A151" s="46"/>
      <c r="B151" s="162" t="s">
        <v>501</v>
      </c>
      <c r="C151" s="36"/>
      <c r="D151" s="35" t="s">
        <v>16</v>
      </c>
      <c r="E151" s="35" t="s">
        <v>160</v>
      </c>
      <c r="F151" s="36" t="s">
        <v>295</v>
      </c>
      <c r="G151" s="36" t="s">
        <v>54</v>
      </c>
      <c r="H151" s="124">
        <f>H153</f>
        <v>2</v>
      </c>
      <c r="I151" s="124">
        <f>I153</f>
        <v>2</v>
      </c>
    </row>
    <row r="152" spans="1:9" ht="25.5">
      <c r="A152" s="46"/>
      <c r="B152" s="34" t="s">
        <v>76</v>
      </c>
      <c r="C152" s="36"/>
      <c r="D152" s="35" t="s">
        <v>16</v>
      </c>
      <c r="E152" s="35" t="s">
        <v>160</v>
      </c>
      <c r="F152" s="36" t="s">
        <v>295</v>
      </c>
      <c r="G152" s="36">
        <v>200</v>
      </c>
      <c r="H152" s="124">
        <f>H153</f>
        <v>2</v>
      </c>
      <c r="I152" s="124">
        <f>I153</f>
        <v>2</v>
      </c>
    </row>
    <row r="153" spans="1:9" ht="25.5">
      <c r="A153" s="46"/>
      <c r="B153" s="34" t="s">
        <v>77</v>
      </c>
      <c r="C153" s="36"/>
      <c r="D153" s="35" t="s">
        <v>16</v>
      </c>
      <c r="E153" s="35" t="s">
        <v>160</v>
      </c>
      <c r="F153" s="36" t="s">
        <v>295</v>
      </c>
      <c r="G153" s="41" t="s">
        <v>78</v>
      </c>
      <c r="H153" s="124">
        <v>2</v>
      </c>
      <c r="I153" s="124">
        <v>2</v>
      </c>
    </row>
    <row r="154" spans="1:9" ht="45" customHeight="1">
      <c r="A154" s="49"/>
      <c r="B154" s="43" t="s">
        <v>320</v>
      </c>
      <c r="C154" s="50"/>
      <c r="D154" s="31" t="s">
        <v>16</v>
      </c>
      <c r="E154" s="31" t="s">
        <v>160</v>
      </c>
      <c r="F154" s="44" t="s">
        <v>321</v>
      </c>
      <c r="G154" s="32"/>
      <c r="H154" s="302">
        <f aca="true" t="shared" si="11" ref="H154:I156">H155</f>
        <v>75</v>
      </c>
      <c r="I154" s="302">
        <f t="shared" si="11"/>
        <v>100</v>
      </c>
    </row>
    <row r="155" spans="1:9" ht="15">
      <c r="A155" s="49"/>
      <c r="B155" s="34" t="s">
        <v>272</v>
      </c>
      <c r="C155" s="50"/>
      <c r="D155" s="35" t="s">
        <v>16</v>
      </c>
      <c r="E155" s="35" t="s">
        <v>160</v>
      </c>
      <c r="F155" s="41" t="s">
        <v>322</v>
      </c>
      <c r="G155" s="32"/>
      <c r="H155" s="303">
        <f t="shared" si="11"/>
        <v>75</v>
      </c>
      <c r="I155" s="303">
        <f t="shared" si="11"/>
        <v>100</v>
      </c>
    </row>
    <row r="156" spans="1:9" ht="15">
      <c r="A156" s="49"/>
      <c r="B156" s="34" t="s">
        <v>272</v>
      </c>
      <c r="C156" s="50"/>
      <c r="D156" s="35" t="s">
        <v>16</v>
      </c>
      <c r="E156" s="35" t="s">
        <v>160</v>
      </c>
      <c r="F156" s="41" t="s">
        <v>323</v>
      </c>
      <c r="G156" s="32"/>
      <c r="H156" s="303">
        <f t="shared" si="11"/>
        <v>75</v>
      </c>
      <c r="I156" s="303">
        <f t="shared" si="11"/>
        <v>100</v>
      </c>
    </row>
    <row r="157" spans="1:9" ht="25.5">
      <c r="A157" s="49"/>
      <c r="B157" s="59" t="s">
        <v>159</v>
      </c>
      <c r="C157" s="36"/>
      <c r="D157" s="35" t="s">
        <v>16</v>
      </c>
      <c r="E157" s="35" t="s">
        <v>160</v>
      </c>
      <c r="F157" s="41" t="s">
        <v>624</v>
      </c>
      <c r="G157" s="36" t="s">
        <v>54</v>
      </c>
      <c r="H157" s="303">
        <f>H159</f>
        <v>75</v>
      </c>
      <c r="I157" s="303">
        <f>I159</f>
        <v>100</v>
      </c>
    </row>
    <row r="158" spans="1:9" ht="25.5">
      <c r="A158" s="49"/>
      <c r="B158" s="59" t="s">
        <v>76</v>
      </c>
      <c r="C158" s="36"/>
      <c r="D158" s="35" t="s">
        <v>16</v>
      </c>
      <c r="E158" s="35" t="s">
        <v>160</v>
      </c>
      <c r="F158" s="41" t="s">
        <v>624</v>
      </c>
      <c r="G158" s="36">
        <v>200</v>
      </c>
      <c r="H158" s="303">
        <f>H159</f>
        <v>75</v>
      </c>
      <c r="I158" s="303">
        <f>I159</f>
        <v>100</v>
      </c>
    </row>
    <row r="159" spans="1:9" ht="26.25">
      <c r="A159" s="49"/>
      <c r="B159" s="34" t="s">
        <v>77</v>
      </c>
      <c r="C159" s="36"/>
      <c r="D159" s="35" t="s">
        <v>16</v>
      </c>
      <c r="E159" s="35" t="s">
        <v>160</v>
      </c>
      <c r="F159" s="41" t="s">
        <v>624</v>
      </c>
      <c r="G159" s="36">
        <v>240</v>
      </c>
      <c r="H159" s="303">
        <v>75</v>
      </c>
      <c r="I159" s="303">
        <v>100</v>
      </c>
    </row>
    <row r="160" spans="1:9" s="3" customFormat="1" ht="15.75">
      <c r="A160" s="21" t="s">
        <v>22</v>
      </c>
      <c r="B160" s="22" t="s">
        <v>19</v>
      </c>
      <c r="C160" s="52"/>
      <c r="D160" s="52" t="s">
        <v>20</v>
      </c>
      <c r="E160" s="52" t="s">
        <v>54</v>
      </c>
      <c r="F160" s="52" t="s">
        <v>54</v>
      </c>
      <c r="G160" s="52" t="s">
        <v>54</v>
      </c>
      <c r="H160" s="309">
        <f>H161+H188</f>
        <v>10800</v>
      </c>
      <c r="I160" s="309">
        <f>I161+I188</f>
        <v>8050</v>
      </c>
    </row>
    <row r="161" spans="1:9" ht="12.75">
      <c r="A161" s="25"/>
      <c r="B161" s="26" t="s">
        <v>177</v>
      </c>
      <c r="C161" s="27"/>
      <c r="D161" s="27" t="s">
        <v>20</v>
      </c>
      <c r="E161" s="27" t="s">
        <v>178</v>
      </c>
      <c r="F161" s="27" t="s">
        <v>54</v>
      </c>
      <c r="G161" s="27" t="s">
        <v>54</v>
      </c>
      <c r="H161" s="306">
        <f>H162+H176</f>
        <v>9600</v>
      </c>
      <c r="I161" s="306">
        <f>I162+I176</f>
        <v>7750</v>
      </c>
    </row>
    <row r="162" spans="1:9" s="4" customFormat="1" ht="39.75" customHeight="1" hidden="1">
      <c r="A162" s="60"/>
      <c r="B162" s="30" t="s">
        <v>171</v>
      </c>
      <c r="C162" s="31"/>
      <c r="D162" s="31" t="s">
        <v>20</v>
      </c>
      <c r="E162" s="31" t="s">
        <v>178</v>
      </c>
      <c r="F162" s="31" t="s">
        <v>172</v>
      </c>
      <c r="G162" s="31"/>
      <c r="H162" s="157">
        <f>H163</f>
        <v>0</v>
      </c>
      <c r="I162" s="157">
        <f>I163</f>
        <v>0</v>
      </c>
    </row>
    <row r="163" spans="1:9" ht="63.75" hidden="1">
      <c r="A163" s="33"/>
      <c r="B163" s="34" t="s">
        <v>173</v>
      </c>
      <c r="C163" s="35"/>
      <c r="D163" s="35" t="s">
        <v>20</v>
      </c>
      <c r="E163" s="35" t="s">
        <v>178</v>
      </c>
      <c r="F163" s="35" t="s">
        <v>174</v>
      </c>
      <c r="G163" s="35"/>
      <c r="H163" s="125">
        <f>H164+H167+H173+H170</f>
        <v>0</v>
      </c>
      <c r="I163" s="125">
        <f>I164+I167+I173+I170</f>
        <v>0</v>
      </c>
    </row>
    <row r="164" spans="1:9" ht="25.5" hidden="1">
      <c r="A164" s="33"/>
      <c r="B164" s="34" t="s">
        <v>175</v>
      </c>
      <c r="C164" s="35"/>
      <c r="D164" s="35" t="s">
        <v>20</v>
      </c>
      <c r="E164" s="35" t="s">
        <v>178</v>
      </c>
      <c r="F164" s="35" t="s">
        <v>176</v>
      </c>
      <c r="G164" s="35"/>
      <c r="H164" s="125">
        <f>H166</f>
        <v>0</v>
      </c>
      <c r="I164" s="125">
        <f>I166</f>
        <v>0</v>
      </c>
    </row>
    <row r="165" spans="1:9" ht="25.5" hidden="1">
      <c r="A165" s="33"/>
      <c r="B165" s="34" t="s">
        <v>76</v>
      </c>
      <c r="C165" s="35"/>
      <c r="D165" s="35" t="s">
        <v>20</v>
      </c>
      <c r="E165" s="35" t="s">
        <v>178</v>
      </c>
      <c r="F165" s="35" t="s">
        <v>176</v>
      </c>
      <c r="G165" s="35" t="s">
        <v>104</v>
      </c>
      <c r="H165" s="125">
        <f>H166</f>
        <v>0</v>
      </c>
      <c r="I165" s="125">
        <f>I166</f>
        <v>0</v>
      </c>
    </row>
    <row r="166" spans="1:9" ht="25.5" hidden="1">
      <c r="A166" s="33"/>
      <c r="B166" s="34" t="s">
        <v>77</v>
      </c>
      <c r="C166" s="35"/>
      <c r="D166" s="35" t="s">
        <v>20</v>
      </c>
      <c r="E166" s="35" t="s">
        <v>178</v>
      </c>
      <c r="F166" s="35" t="s">
        <v>176</v>
      </c>
      <c r="G166" s="35" t="s">
        <v>78</v>
      </c>
      <c r="H166" s="125">
        <v>0</v>
      </c>
      <c r="I166" s="125">
        <v>0</v>
      </c>
    </row>
    <row r="167" spans="1:9" ht="25.5" customHeight="1" hidden="1">
      <c r="A167" s="33"/>
      <c r="B167" s="34" t="s">
        <v>179</v>
      </c>
      <c r="C167" s="35"/>
      <c r="D167" s="35" t="s">
        <v>20</v>
      </c>
      <c r="E167" s="35" t="s">
        <v>178</v>
      </c>
      <c r="F167" s="35" t="s">
        <v>180</v>
      </c>
      <c r="G167" s="35"/>
      <c r="H167" s="125">
        <f>H169</f>
        <v>0</v>
      </c>
      <c r="I167" s="125">
        <f>I169</f>
        <v>0</v>
      </c>
    </row>
    <row r="168" spans="1:9" ht="25.5" customHeight="1" hidden="1">
      <c r="A168" s="33"/>
      <c r="B168" s="34" t="s">
        <v>76</v>
      </c>
      <c r="C168" s="35"/>
      <c r="D168" s="35" t="s">
        <v>20</v>
      </c>
      <c r="E168" s="35" t="s">
        <v>178</v>
      </c>
      <c r="F168" s="35" t="s">
        <v>180</v>
      </c>
      <c r="G168" s="35" t="s">
        <v>104</v>
      </c>
      <c r="H168" s="125">
        <f>H169</f>
        <v>0</v>
      </c>
      <c r="I168" s="125">
        <f>I169</f>
        <v>0</v>
      </c>
    </row>
    <row r="169" spans="1:9" ht="25.5" hidden="1">
      <c r="A169" s="33"/>
      <c r="B169" s="34" t="s">
        <v>77</v>
      </c>
      <c r="C169" s="35"/>
      <c r="D169" s="35" t="s">
        <v>20</v>
      </c>
      <c r="E169" s="35" t="s">
        <v>178</v>
      </c>
      <c r="F169" s="35" t="s">
        <v>180</v>
      </c>
      <c r="G169" s="35" t="s">
        <v>78</v>
      </c>
      <c r="H169" s="125">
        <v>0</v>
      </c>
      <c r="I169" s="125">
        <v>0</v>
      </c>
    </row>
    <row r="170" spans="1:9" ht="38.25" hidden="1">
      <c r="A170" s="33"/>
      <c r="B170" s="34" t="s">
        <v>181</v>
      </c>
      <c r="C170" s="35"/>
      <c r="D170" s="35" t="s">
        <v>20</v>
      </c>
      <c r="E170" s="35" t="s">
        <v>178</v>
      </c>
      <c r="F170" s="35" t="s">
        <v>182</v>
      </c>
      <c r="G170" s="35"/>
      <c r="H170" s="125">
        <f>H172</f>
        <v>0</v>
      </c>
      <c r="I170" s="125">
        <f>I172</f>
        <v>0</v>
      </c>
    </row>
    <row r="171" spans="1:9" ht="25.5" hidden="1">
      <c r="A171" s="33"/>
      <c r="B171" s="34" t="s">
        <v>76</v>
      </c>
      <c r="C171" s="35"/>
      <c r="D171" s="35" t="s">
        <v>20</v>
      </c>
      <c r="E171" s="35" t="s">
        <v>178</v>
      </c>
      <c r="F171" s="35" t="s">
        <v>182</v>
      </c>
      <c r="G171" s="35" t="s">
        <v>104</v>
      </c>
      <c r="H171" s="125">
        <f>H172</f>
        <v>0</v>
      </c>
      <c r="I171" s="125">
        <f>I172</f>
        <v>0</v>
      </c>
    </row>
    <row r="172" spans="1:9" ht="25.5" hidden="1">
      <c r="A172" s="33"/>
      <c r="B172" s="34" t="s">
        <v>77</v>
      </c>
      <c r="C172" s="35"/>
      <c r="D172" s="35" t="s">
        <v>20</v>
      </c>
      <c r="E172" s="35" t="s">
        <v>178</v>
      </c>
      <c r="F172" s="35" t="s">
        <v>182</v>
      </c>
      <c r="G172" s="35" t="s">
        <v>78</v>
      </c>
      <c r="H172" s="125">
        <v>0</v>
      </c>
      <c r="I172" s="125">
        <v>0</v>
      </c>
    </row>
    <row r="173" spans="1:9" ht="39.75" customHeight="1" hidden="1">
      <c r="A173" s="33"/>
      <c r="B173" s="34" t="s">
        <v>183</v>
      </c>
      <c r="C173" s="35"/>
      <c r="D173" s="35" t="s">
        <v>20</v>
      </c>
      <c r="E173" s="35" t="s">
        <v>178</v>
      </c>
      <c r="F173" s="35" t="s">
        <v>184</v>
      </c>
      <c r="G173" s="35"/>
      <c r="H173" s="125">
        <f>H174</f>
        <v>0</v>
      </c>
      <c r="I173" s="125">
        <f>I174</f>
        <v>0</v>
      </c>
    </row>
    <row r="174" spans="1:9" ht="27" customHeight="1" hidden="1">
      <c r="A174" s="33"/>
      <c r="B174" s="34" t="s">
        <v>76</v>
      </c>
      <c r="C174" s="35"/>
      <c r="D174" s="35" t="s">
        <v>20</v>
      </c>
      <c r="E174" s="35" t="s">
        <v>178</v>
      </c>
      <c r="F174" s="35" t="s">
        <v>184</v>
      </c>
      <c r="G174" s="35" t="s">
        <v>104</v>
      </c>
      <c r="H174" s="125">
        <f>H175</f>
        <v>0</v>
      </c>
      <c r="I174" s="125">
        <f>I175</f>
        <v>0</v>
      </c>
    </row>
    <row r="175" spans="1:9" ht="27" customHeight="1" hidden="1">
      <c r="A175" s="33"/>
      <c r="B175" s="34" t="s">
        <v>77</v>
      </c>
      <c r="C175" s="35"/>
      <c r="D175" s="35" t="s">
        <v>20</v>
      </c>
      <c r="E175" s="35" t="s">
        <v>178</v>
      </c>
      <c r="F175" s="35" t="s">
        <v>184</v>
      </c>
      <c r="G175" s="35" t="s">
        <v>78</v>
      </c>
      <c r="H175" s="125">
        <v>0</v>
      </c>
      <c r="I175" s="125">
        <v>0</v>
      </c>
    </row>
    <row r="176" spans="1:9" ht="45" customHeight="1">
      <c r="A176" s="33"/>
      <c r="B176" s="43" t="s">
        <v>320</v>
      </c>
      <c r="C176" s="50"/>
      <c r="D176" s="31" t="s">
        <v>20</v>
      </c>
      <c r="E176" s="31" t="s">
        <v>178</v>
      </c>
      <c r="F176" s="44" t="s">
        <v>321</v>
      </c>
      <c r="G176" s="32"/>
      <c r="H176" s="302">
        <f>H177</f>
        <v>9600</v>
      </c>
      <c r="I176" s="302">
        <f>I177</f>
        <v>7750</v>
      </c>
    </row>
    <row r="177" spans="1:9" ht="27" customHeight="1">
      <c r="A177" s="33"/>
      <c r="B177" s="34" t="s">
        <v>272</v>
      </c>
      <c r="C177" s="50"/>
      <c r="D177" s="35" t="s">
        <v>20</v>
      </c>
      <c r="E177" s="35" t="s">
        <v>178</v>
      </c>
      <c r="F177" s="41" t="s">
        <v>322</v>
      </c>
      <c r="G177" s="32"/>
      <c r="H177" s="303">
        <f>H178</f>
        <v>9600</v>
      </c>
      <c r="I177" s="303">
        <f>I178</f>
        <v>7750</v>
      </c>
    </row>
    <row r="178" spans="1:9" ht="27" customHeight="1">
      <c r="A178" s="33"/>
      <c r="B178" s="34" t="s">
        <v>272</v>
      </c>
      <c r="C178" s="50"/>
      <c r="D178" s="35" t="s">
        <v>20</v>
      </c>
      <c r="E178" s="35" t="s">
        <v>178</v>
      </c>
      <c r="F178" s="41" t="s">
        <v>323</v>
      </c>
      <c r="G178" s="32"/>
      <c r="H178" s="303">
        <f>H179+H182+H185</f>
        <v>9600</v>
      </c>
      <c r="I178" s="303">
        <f>I179+I182+I185</f>
        <v>7750</v>
      </c>
    </row>
    <row r="179" spans="1:9" ht="27" customHeight="1">
      <c r="A179" s="33"/>
      <c r="B179" s="34" t="s">
        <v>175</v>
      </c>
      <c r="C179" s="36"/>
      <c r="D179" s="35" t="s">
        <v>20</v>
      </c>
      <c r="E179" s="35" t="s">
        <v>178</v>
      </c>
      <c r="F179" s="41" t="s">
        <v>625</v>
      </c>
      <c r="G179" s="36" t="s">
        <v>54</v>
      </c>
      <c r="H179" s="303">
        <f>H181</f>
        <v>2200</v>
      </c>
      <c r="I179" s="303">
        <f>I181</f>
        <v>2550</v>
      </c>
    </row>
    <row r="180" spans="1:9" ht="27" customHeight="1">
      <c r="A180" s="33"/>
      <c r="B180" s="34" t="s">
        <v>76</v>
      </c>
      <c r="C180" s="36"/>
      <c r="D180" s="35" t="s">
        <v>20</v>
      </c>
      <c r="E180" s="35" t="s">
        <v>178</v>
      </c>
      <c r="F180" s="41" t="s">
        <v>625</v>
      </c>
      <c r="G180" s="36">
        <v>200</v>
      </c>
      <c r="H180" s="303">
        <f>H181</f>
        <v>2200</v>
      </c>
      <c r="I180" s="303">
        <f>I181</f>
        <v>2550</v>
      </c>
    </row>
    <row r="181" spans="1:9" ht="27" customHeight="1">
      <c r="A181" s="33"/>
      <c r="B181" s="34" t="s">
        <v>77</v>
      </c>
      <c r="C181" s="36"/>
      <c r="D181" s="35" t="s">
        <v>20</v>
      </c>
      <c r="E181" s="35" t="s">
        <v>178</v>
      </c>
      <c r="F181" s="41" t="s">
        <v>625</v>
      </c>
      <c r="G181" s="36">
        <v>240</v>
      </c>
      <c r="H181" s="303">
        <v>2200</v>
      </c>
      <c r="I181" s="303">
        <v>2550</v>
      </c>
    </row>
    <row r="182" spans="1:9" ht="27" customHeight="1">
      <c r="A182" s="33"/>
      <c r="B182" s="34" t="s">
        <v>179</v>
      </c>
      <c r="C182" s="36"/>
      <c r="D182" s="35" t="s">
        <v>20</v>
      </c>
      <c r="E182" s="35" t="s">
        <v>178</v>
      </c>
      <c r="F182" s="41" t="s">
        <v>626</v>
      </c>
      <c r="G182" s="36" t="s">
        <v>54</v>
      </c>
      <c r="H182" s="303">
        <f>H184</f>
        <v>4600</v>
      </c>
      <c r="I182" s="303">
        <f>I184</f>
        <v>4700</v>
      </c>
    </row>
    <row r="183" spans="1:9" ht="27" customHeight="1">
      <c r="A183" s="33"/>
      <c r="B183" s="34" t="s">
        <v>76</v>
      </c>
      <c r="C183" s="36"/>
      <c r="D183" s="35" t="s">
        <v>20</v>
      </c>
      <c r="E183" s="35" t="s">
        <v>178</v>
      </c>
      <c r="F183" s="41" t="s">
        <v>626</v>
      </c>
      <c r="G183" s="36">
        <v>200</v>
      </c>
      <c r="H183" s="303">
        <f>H184</f>
        <v>4600</v>
      </c>
      <c r="I183" s="303">
        <f>I184</f>
        <v>4700</v>
      </c>
    </row>
    <row r="184" spans="1:9" ht="27" customHeight="1">
      <c r="A184" s="33"/>
      <c r="B184" s="34" t="s">
        <v>77</v>
      </c>
      <c r="C184" s="36"/>
      <c r="D184" s="35" t="s">
        <v>20</v>
      </c>
      <c r="E184" s="35" t="s">
        <v>178</v>
      </c>
      <c r="F184" s="41" t="s">
        <v>626</v>
      </c>
      <c r="G184" s="36">
        <v>240</v>
      </c>
      <c r="H184" s="303">
        <v>4600</v>
      </c>
      <c r="I184" s="303">
        <v>4700</v>
      </c>
    </row>
    <row r="185" spans="1:9" ht="27" customHeight="1">
      <c r="A185" s="33"/>
      <c r="B185" s="34" t="s">
        <v>181</v>
      </c>
      <c r="C185" s="36"/>
      <c r="D185" s="35" t="s">
        <v>20</v>
      </c>
      <c r="E185" s="35" t="s">
        <v>178</v>
      </c>
      <c r="F185" s="41" t="s">
        <v>627</v>
      </c>
      <c r="G185" s="36" t="s">
        <v>54</v>
      </c>
      <c r="H185" s="303">
        <f>H187</f>
        <v>2800</v>
      </c>
      <c r="I185" s="303">
        <f>I187</f>
        <v>500</v>
      </c>
    </row>
    <row r="186" spans="1:9" ht="27" customHeight="1">
      <c r="A186" s="33"/>
      <c r="B186" s="34" t="s">
        <v>76</v>
      </c>
      <c r="C186" s="36"/>
      <c r="D186" s="35" t="s">
        <v>20</v>
      </c>
      <c r="E186" s="35" t="s">
        <v>178</v>
      </c>
      <c r="F186" s="41" t="s">
        <v>627</v>
      </c>
      <c r="G186" s="36">
        <v>200</v>
      </c>
      <c r="H186" s="303">
        <f>H187</f>
        <v>2800</v>
      </c>
      <c r="I186" s="303">
        <f>I187</f>
        <v>500</v>
      </c>
    </row>
    <row r="187" spans="1:9" ht="27" customHeight="1">
      <c r="A187" s="33"/>
      <c r="B187" s="34" t="s">
        <v>77</v>
      </c>
      <c r="C187" s="36"/>
      <c r="D187" s="35" t="s">
        <v>20</v>
      </c>
      <c r="E187" s="35" t="s">
        <v>178</v>
      </c>
      <c r="F187" s="41" t="s">
        <v>627</v>
      </c>
      <c r="G187" s="36">
        <v>240</v>
      </c>
      <c r="H187" s="303">
        <f>5000-2200</f>
        <v>2800</v>
      </c>
      <c r="I187" s="303">
        <f>5000-4500</f>
        <v>500</v>
      </c>
    </row>
    <row r="188" spans="1:9" ht="12.75">
      <c r="A188" s="25"/>
      <c r="B188" s="26" t="s">
        <v>228</v>
      </c>
      <c r="C188" s="27"/>
      <c r="D188" s="27" t="s">
        <v>20</v>
      </c>
      <c r="E188" s="27" t="s">
        <v>229</v>
      </c>
      <c r="F188" s="27" t="s">
        <v>54</v>
      </c>
      <c r="G188" s="27" t="s">
        <v>54</v>
      </c>
      <c r="H188" s="306">
        <f>H189+H197</f>
        <v>1200</v>
      </c>
      <c r="I188" s="306">
        <f>I189+I197</f>
        <v>300</v>
      </c>
    </row>
    <row r="189" spans="1:9" s="4" customFormat="1" ht="41.25" customHeight="1" hidden="1">
      <c r="A189" s="60"/>
      <c r="B189" s="30" t="s">
        <v>154</v>
      </c>
      <c r="C189" s="31"/>
      <c r="D189" s="31" t="s">
        <v>20</v>
      </c>
      <c r="E189" s="31" t="s">
        <v>229</v>
      </c>
      <c r="F189" s="31" t="s">
        <v>223</v>
      </c>
      <c r="G189" s="31"/>
      <c r="H189" s="157">
        <f>H190</f>
        <v>0</v>
      </c>
      <c r="I189" s="157">
        <f>I190</f>
        <v>0</v>
      </c>
    </row>
    <row r="190" spans="1:9" s="4" customFormat="1" ht="26.25" hidden="1">
      <c r="A190" s="60"/>
      <c r="B190" s="34" t="s">
        <v>21</v>
      </c>
      <c r="C190" s="31"/>
      <c r="D190" s="35" t="s">
        <v>20</v>
      </c>
      <c r="E190" s="35" t="s">
        <v>229</v>
      </c>
      <c r="F190" s="35" t="s">
        <v>225</v>
      </c>
      <c r="G190" s="35"/>
      <c r="H190" s="125">
        <f>H191+H194</f>
        <v>0</v>
      </c>
      <c r="I190" s="125">
        <f>I191+I194</f>
        <v>0</v>
      </c>
    </row>
    <row r="191" spans="1:9" ht="12.75" hidden="1">
      <c r="A191" s="33"/>
      <c r="B191" s="34" t="s">
        <v>226</v>
      </c>
      <c r="C191" s="35"/>
      <c r="D191" s="35" t="s">
        <v>20</v>
      </c>
      <c r="E191" s="35" t="s">
        <v>229</v>
      </c>
      <c r="F191" s="35" t="s">
        <v>227</v>
      </c>
      <c r="G191" s="35"/>
      <c r="H191" s="125">
        <f>H193</f>
        <v>0</v>
      </c>
      <c r="I191" s="125">
        <f>I193</f>
        <v>0</v>
      </c>
    </row>
    <row r="192" spans="1:9" ht="25.5" hidden="1">
      <c r="A192" s="33"/>
      <c r="B192" s="34" t="s">
        <v>76</v>
      </c>
      <c r="C192" s="35"/>
      <c r="D192" s="35" t="s">
        <v>20</v>
      </c>
      <c r="E192" s="35" t="s">
        <v>229</v>
      </c>
      <c r="F192" s="35" t="s">
        <v>227</v>
      </c>
      <c r="G192" s="35" t="s">
        <v>104</v>
      </c>
      <c r="H192" s="125">
        <f aca="true" t="shared" si="12" ref="H192:I198">H193</f>
        <v>0</v>
      </c>
      <c r="I192" s="125">
        <f t="shared" si="12"/>
        <v>0</v>
      </c>
    </row>
    <row r="193" spans="1:9" ht="25.5" hidden="1">
      <c r="A193" s="33"/>
      <c r="B193" s="34" t="s">
        <v>77</v>
      </c>
      <c r="C193" s="35"/>
      <c r="D193" s="35" t="s">
        <v>20</v>
      </c>
      <c r="E193" s="35" t="s">
        <v>229</v>
      </c>
      <c r="F193" s="35" t="s">
        <v>227</v>
      </c>
      <c r="G193" s="35" t="s">
        <v>78</v>
      </c>
      <c r="H193" s="125">
        <v>0</v>
      </c>
      <c r="I193" s="125">
        <v>0</v>
      </c>
    </row>
    <row r="194" spans="1:9" ht="25.5" hidden="1">
      <c r="A194" s="33"/>
      <c r="B194" s="34" t="s">
        <v>230</v>
      </c>
      <c r="C194" s="35"/>
      <c r="D194" s="35" t="s">
        <v>20</v>
      </c>
      <c r="E194" s="35" t="s">
        <v>229</v>
      </c>
      <c r="F194" s="35" t="s">
        <v>231</v>
      </c>
      <c r="G194" s="35"/>
      <c r="H194" s="125">
        <f>H196</f>
        <v>0</v>
      </c>
      <c r="I194" s="125">
        <f>I196</f>
        <v>0</v>
      </c>
    </row>
    <row r="195" spans="1:9" ht="25.5" hidden="1">
      <c r="A195" s="33"/>
      <c r="B195" s="34" t="s">
        <v>76</v>
      </c>
      <c r="C195" s="35"/>
      <c r="D195" s="35" t="s">
        <v>20</v>
      </c>
      <c r="E195" s="35" t="s">
        <v>229</v>
      </c>
      <c r="F195" s="35" t="s">
        <v>231</v>
      </c>
      <c r="G195" s="35" t="s">
        <v>104</v>
      </c>
      <c r="H195" s="125">
        <f t="shared" si="12"/>
        <v>0</v>
      </c>
      <c r="I195" s="125">
        <f t="shared" si="12"/>
        <v>0</v>
      </c>
    </row>
    <row r="196" spans="1:9" ht="24.75" customHeight="1" hidden="1">
      <c r="A196" s="33"/>
      <c r="B196" s="34" t="s">
        <v>77</v>
      </c>
      <c r="C196" s="35"/>
      <c r="D196" s="35" t="s">
        <v>20</v>
      </c>
      <c r="E196" s="35" t="s">
        <v>229</v>
      </c>
      <c r="F196" s="35" t="s">
        <v>231</v>
      </c>
      <c r="G196" s="35" t="s">
        <v>78</v>
      </c>
      <c r="H196" s="125">
        <v>0</v>
      </c>
      <c r="I196" s="125">
        <v>0</v>
      </c>
    </row>
    <row r="197" spans="1:9" s="4" customFormat="1" ht="41.25" customHeight="1">
      <c r="A197" s="60"/>
      <c r="B197" s="43" t="s">
        <v>320</v>
      </c>
      <c r="C197" s="41"/>
      <c r="D197" s="44" t="s">
        <v>20</v>
      </c>
      <c r="E197" s="44" t="s">
        <v>229</v>
      </c>
      <c r="F197" s="44" t="s">
        <v>321</v>
      </c>
      <c r="G197" s="31"/>
      <c r="H197" s="157">
        <f t="shared" si="12"/>
        <v>1200</v>
      </c>
      <c r="I197" s="157">
        <f t="shared" si="12"/>
        <v>300</v>
      </c>
    </row>
    <row r="198" spans="1:9" s="4" customFormat="1" ht="15.75" customHeight="1">
      <c r="A198" s="60"/>
      <c r="B198" s="34" t="s">
        <v>272</v>
      </c>
      <c r="C198" s="41"/>
      <c r="D198" s="35" t="s">
        <v>20</v>
      </c>
      <c r="E198" s="35" t="s">
        <v>229</v>
      </c>
      <c r="F198" s="41" t="s">
        <v>322</v>
      </c>
      <c r="G198" s="35"/>
      <c r="H198" s="125">
        <f t="shared" si="12"/>
        <v>1200</v>
      </c>
      <c r="I198" s="125">
        <f t="shared" si="12"/>
        <v>300</v>
      </c>
    </row>
    <row r="199" spans="1:9" s="4" customFormat="1" ht="15" customHeight="1">
      <c r="A199" s="60"/>
      <c r="B199" s="34" t="s">
        <v>272</v>
      </c>
      <c r="C199" s="41"/>
      <c r="D199" s="35" t="s">
        <v>20</v>
      </c>
      <c r="E199" s="35" t="s">
        <v>229</v>
      </c>
      <c r="F199" s="41" t="s">
        <v>323</v>
      </c>
      <c r="G199" s="35"/>
      <c r="H199" s="125">
        <f>H200+H203+H206</f>
        <v>1200</v>
      </c>
      <c r="I199" s="125">
        <f>I200+I203+I206</f>
        <v>300</v>
      </c>
    </row>
    <row r="200" spans="1:9" s="4" customFormat="1" ht="24" customHeight="1">
      <c r="A200" s="33"/>
      <c r="B200" s="34" t="s">
        <v>226</v>
      </c>
      <c r="C200" s="36"/>
      <c r="D200" s="35" t="s">
        <v>20</v>
      </c>
      <c r="E200" s="35" t="s">
        <v>229</v>
      </c>
      <c r="F200" s="41" t="s">
        <v>628</v>
      </c>
      <c r="G200" s="36" t="s">
        <v>54</v>
      </c>
      <c r="H200" s="303">
        <f>H202</f>
        <v>800</v>
      </c>
      <c r="I200" s="303">
        <f>I202</f>
        <v>100</v>
      </c>
    </row>
    <row r="201" spans="1:9" s="4" customFormat="1" ht="24" customHeight="1">
      <c r="A201" s="33"/>
      <c r="B201" s="34" t="s">
        <v>76</v>
      </c>
      <c r="C201" s="36"/>
      <c r="D201" s="35" t="s">
        <v>20</v>
      </c>
      <c r="E201" s="35" t="s">
        <v>229</v>
      </c>
      <c r="F201" s="41" t="s">
        <v>628</v>
      </c>
      <c r="G201" s="36">
        <v>200</v>
      </c>
      <c r="H201" s="303">
        <f>H202</f>
        <v>800</v>
      </c>
      <c r="I201" s="303">
        <f>I202</f>
        <v>100</v>
      </c>
    </row>
    <row r="202" spans="1:9" s="4" customFormat="1" ht="24" customHeight="1">
      <c r="A202" s="33"/>
      <c r="B202" s="34" t="s">
        <v>77</v>
      </c>
      <c r="C202" s="36"/>
      <c r="D202" s="35" t="s">
        <v>20</v>
      </c>
      <c r="E202" s="35" t="s">
        <v>229</v>
      </c>
      <c r="F202" s="41" t="s">
        <v>628</v>
      </c>
      <c r="G202" s="36">
        <v>240</v>
      </c>
      <c r="H202" s="303">
        <v>800</v>
      </c>
      <c r="I202" s="303">
        <v>100</v>
      </c>
    </row>
    <row r="203" spans="1:9" ht="13.5" customHeight="1">
      <c r="A203" s="33"/>
      <c r="B203" s="34" t="s">
        <v>338</v>
      </c>
      <c r="C203" s="35"/>
      <c r="D203" s="35" t="s">
        <v>20</v>
      </c>
      <c r="E203" s="35" t="s">
        <v>229</v>
      </c>
      <c r="F203" s="41" t="s">
        <v>339</v>
      </c>
      <c r="G203" s="35"/>
      <c r="H203" s="125">
        <f>H204</f>
        <v>200</v>
      </c>
      <c r="I203" s="125">
        <f>I204</f>
        <v>200</v>
      </c>
    </row>
    <row r="204" spans="1:9" ht="26.25" customHeight="1">
      <c r="A204" s="33"/>
      <c r="B204" s="34" t="s">
        <v>76</v>
      </c>
      <c r="C204" s="35"/>
      <c r="D204" s="35" t="s">
        <v>20</v>
      </c>
      <c r="E204" s="35" t="s">
        <v>229</v>
      </c>
      <c r="F204" s="41" t="s">
        <v>339</v>
      </c>
      <c r="G204" s="35" t="s">
        <v>104</v>
      </c>
      <c r="H204" s="125">
        <f>H205</f>
        <v>200</v>
      </c>
      <c r="I204" s="125">
        <f>I205</f>
        <v>200</v>
      </c>
    </row>
    <row r="205" spans="1:9" ht="25.5" customHeight="1">
      <c r="A205" s="33"/>
      <c r="B205" s="34" t="s">
        <v>77</v>
      </c>
      <c r="C205" s="35"/>
      <c r="D205" s="35" t="s">
        <v>20</v>
      </c>
      <c r="E205" s="35" t="s">
        <v>229</v>
      </c>
      <c r="F205" s="41" t="s">
        <v>339</v>
      </c>
      <c r="G205" s="35" t="s">
        <v>78</v>
      </c>
      <c r="H205" s="125">
        <v>200</v>
      </c>
      <c r="I205" s="125">
        <v>200</v>
      </c>
    </row>
    <row r="206" spans="1:9" ht="25.5" customHeight="1">
      <c r="A206" s="33"/>
      <c r="B206" s="34" t="s">
        <v>230</v>
      </c>
      <c r="C206" s="36"/>
      <c r="D206" s="35" t="s">
        <v>20</v>
      </c>
      <c r="E206" s="35" t="s">
        <v>229</v>
      </c>
      <c r="F206" s="41" t="s">
        <v>629</v>
      </c>
      <c r="G206" s="36" t="s">
        <v>54</v>
      </c>
      <c r="H206" s="303">
        <f>H208</f>
        <v>200</v>
      </c>
      <c r="I206" s="303">
        <f>I208</f>
        <v>0</v>
      </c>
    </row>
    <row r="207" spans="1:9" ht="25.5" customHeight="1">
      <c r="A207" s="33"/>
      <c r="B207" s="34" t="s">
        <v>76</v>
      </c>
      <c r="C207" s="36"/>
      <c r="D207" s="35" t="s">
        <v>20</v>
      </c>
      <c r="E207" s="35" t="s">
        <v>229</v>
      </c>
      <c r="F207" s="41" t="s">
        <v>629</v>
      </c>
      <c r="G207" s="36">
        <v>200</v>
      </c>
      <c r="H207" s="303">
        <f>H208</f>
        <v>200</v>
      </c>
      <c r="I207" s="303">
        <f>I208</f>
        <v>0</v>
      </c>
    </row>
    <row r="208" spans="1:9" ht="25.5" customHeight="1">
      <c r="A208" s="33"/>
      <c r="B208" s="34" t="s">
        <v>77</v>
      </c>
      <c r="C208" s="36"/>
      <c r="D208" s="35" t="s">
        <v>20</v>
      </c>
      <c r="E208" s="35" t="s">
        <v>229</v>
      </c>
      <c r="F208" s="41" t="s">
        <v>629</v>
      </c>
      <c r="G208" s="36">
        <v>240</v>
      </c>
      <c r="H208" s="303">
        <v>200</v>
      </c>
      <c r="I208" s="303">
        <v>0</v>
      </c>
    </row>
    <row r="209" spans="1:9" ht="15.75">
      <c r="A209" s="21" t="s">
        <v>29</v>
      </c>
      <c r="B209" s="22" t="s">
        <v>23</v>
      </c>
      <c r="C209" s="61"/>
      <c r="D209" s="61" t="s">
        <v>24</v>
      </c>
      <c r="E209" s="61"/>
      <c r="F209" s="61" t="s">
        <v>83</v>
      </c>
      <c r="G209" s="61" t="s">
        <v>83</v>
      </c>
      <c r="H209" s="309">
        <f>H210+H259+H344</f>
        <v>37588</v>
      </c>
      <c r="I209" s="309">
        <f>I210+I259+I344</f>
        <v>38243</v>
      </c>
    </row>
    <row r="210" spans="1:9" ht="12.75">
      <c r="A210" s="25"/>
      <c r="B210" s="26" t="s">
        <v>93</v>
      </c>
      <c r="C210" s="28"/>
      <c r="D210" s="28" t="s">
        <v>24</v>
      </c>
      <c r="E210" s="27" t="s">
        <v>94</v>
      </c>
      <c r="F210" s="28"/>
      <c r="G210" s="28"/>
      <c r="H210" s="306">
        <f>H211+H238+H244</f>
        <v>1550</v>
      </c>
      <c r="I210" s="306">
        <f>I211+I238+I244</f>
        <v>1600</v>
      </c>
    </row>
    <row r="211" spans="1:9" ht="54" customHeight="1" hidden="1">
      <c r="A211" s="62"/>
      <c r="B211" s="47" t="s">
        <v>81</v>
      </c>
      <c r="C211" s="32"/>
      <c r="D211" s="32" t="s">
        <v>24</v>
      </c>
      <c r="E211" s="31" t="s">
        <v>94</v>
      </c>
      <c r="F211" s="31" t="s">
        <v>82</v>
      </c>
      <c r="G211" s="32"/>
      <c r="H211" s="157">
        <f>H212+H220+H233</f>
        <v>0</v>
      </c>
      <c r="I211" s="157">
        <f>I212+I220+I233</f>
        <v>0</v>
      </c>
    </row>
    <row r="212" spans="1:9" ht="40.5" customHeight="1" hidden="1">
      <c r="A212" s="62"/>
      <c r="B212" s="39" t="s">
        <v>84</v>
      </c>
      <c r="C212" s="36"/>
      <c r="D212" s="36" t="s">
        <v>24</v>
      </c>
      <c r="E212" s="35" t="s">
        <v>94</v>
      </c>
      <c r="F212" s="35" t="s">
        <v>85</v>
      </c>
      <c r="G212" s="35" t="s">
        <v>54</v>
      </c>
      <c r="H212" s="124">
        <f>H213</f>
        <v>0</v>
      </c>
      <c r="I212" s="124">
        <f>I213</f>
        <v>0</v>
      </c>
    </row>
    <row r="213" spans="1:9" ht="39" customHeight="1" hidden="1">
      <c r="A213" s="62"/>
      <c r="B213" s="39" t="s">
        <v>525</v>
      </c>
      <c r="C213" s="36"/>
      <c r="D213" s="36" t="s">
        <v>24</v>
      </c>
      <c r="E213" s="35" t="s">
        <v>94</v>
      </c>
      <c r="F213" s="35" t="s">
        <v>87</v>
      </c>
      <c r="G213" s="35" t="s">
        <v>54</v>
      </c>
      <c r="H213" s="124">
        <f>H217+H214</f>
        <v>0</v>
      </c>
      <c r="I213" s="124">
        <f>I217+I214</f>
        <v>0</v>
      </c>
    </row>
    <row r="214" spans="1:9" ht="41.25" customHeight="1" hidden="1">
      <c r="A214" s="12"/>
      <c r="B214" s="63" t="s">
        <v>526</v>
      </c>
      <c r="C214" s="35"/>
      <c r="D214" s="35" t="s">
        <v>24</v>
      </c>
      <c r="E214" s="35" t="s">
        <v>94</v>
      </c>
      <c r="F214" s="35" t="s">
        <v>96</v>
      </c>
      <c r="G214" s="14"/>
      <c r="H214" s="125">
        <f>H216</f>
        <v>0</v>
      </c>
      <c r="I214" s="125">
        <f>I216</f>
        <v>0</v>
      </c>
    </row>
    <row r="215" spans="1:9" ht="25.5" hidden="1">
      <c r="A215" s="62"/>
      <c r="B215" s="64" t="s">
        <v>90</v>
      </c>
      <c r="C215" s="36"/>
      <c r="D215" s="36" t="s">
        <v>24</v>
      </c>
      <c r="E215" s="35" t="s">
        <v>94</v>
      </c>
      <c r="F215" s="35" t="s">
        <v>96</v>
      </c>
      <c r="G215" s="35" t="s">
        <v>97</v>
      </c>
      <c r="H215" s="125">
        <f>H216</f>
        <v>0</v>
      </c>
      <c r="I215" s="125">
        <f>I216</f>
        <v>0</v>
      </c>
    </row>
    <row r="216" spans="1:9" ht="12.75" hidden="1">
      <c r="A216" s="12"/>
      <c r="B216" s="63" t="s">
        <v>91</v>
      </c>
      <c r="C216" s="35"/>
      <c r="D216" s="35" t="s">
        <v>24</v>
      </c>
      <c r="E216" s="35" t="s">
        <v>94</v>
      </c>
      <c r="F216" s="35" t="s">
        <v>96</v>
      </c>
      <c r="G216" s="14">
        <v>410</v>
      </c>
      <c r="H216" s="125">
        <v>0</v>
      </c>
      <c r="I216" s="125">
        <v>0</v>
      </c>
    </row>
    <row r="217" spans="1:9" s="2" customFormat="1" ht="41.25" customHeight="1" hidden="1">
      <c r="A217" s="62"/>
      <c r="B217" s="39" t="s">
        <v>88</v>
      </c>
      <c r="C217" s="36"/>
      <c r="D217" s="36" t="s">
        <v>24</v>
      </c>
      <c r="E217" s="35" t="s">
        <v>94</v>
      </c>
      <c r="F217" s="35" t="s">
        <v>89</v>
      </c>
      <c r="G217" s="35"/>
      <c r="H217" s="125">
        <f>H218</f>
        <v>0</v>
      </c>
      <c r="I217" s="125">
        <f>I218</f>
        <v>0</v>
      </c>
    </row>
    <row r="218" spans="1:9" s="2" customFormat="1" ht="25.5" customHeight="1" hidden="1">
      <c r="A218" s="62"/>
      <c r="B218" s="64" t="s">
        <v>90</v>
      </c>
      <c r="C218" s="36"/>
      <c r="D218" s="36" t="s">
        <v>24</v>
      </c>
      <c r="E218" s="35" t="s">
        <v>94</v>
      </c>
      <c r="F218" s="35" t="s">
        <v>89</v>
      </c>
      <c r="G218" s="35" t="s">
        <v>97</v>
      </c>
      <c r="H218" s="125">
        <f>H219</f>
        <v>0</v>
      </c>
      <c r="I218" s="125">
        <f>I219</f>
        <v>0</v>
      </c>
    </row>
    <row r="219" spans="1:9" s="2" customFormat="1" ht="14.25" hidden="1">
      <c r="A219" s="62"/>
      <c r="B219" s="63" t="s">
        <v>91</v>
      </c>
      <c r="C219" s="32"/>
      <c r="D219" s="36" t="s">
        <v>24</v>
      </c>
      <c r="E219" s="35" t="s">
        <v>94</v>
      </c>
      <c r="F219" s="35" t="s">
        <v>89</v>
      </c>
      <c r="G219" s="35" t="s">
        <v>92</v>
      </c>
      <c r="H219" s="125">
        <v>0</v>
      </c>
      <c r="I219" s="125">
        <v>0</v>
      </c>
    </row>
    <row r="220" spans="1:9" ht="39" hidden="1">
      <c r="A220" s="62"/>
      <c r="B220" s="39" t="s">
        <v>98</v>
      </c>
      <c r="C220" s="36"/>
      <c r="D220" s="36" t="s">
        <v>24</v>
      </c>
      <c r="E220" s="35" t="s">
        <v>94</v>
      </c>
      <c r="F220" s="35" t="s">
        <v>99</v>
      </c>
      <c r="G220" s="32"/>
      <c r="H220" s="124">
        <f>H221</f>
        <v>0</v>
      </c>
      <c r="I220" s="124">
        <f>I221</f>
        <v>0</v>
      </c>
    </row>
    <row r="221" spans="1:9" ht="26.25" hidden="1">
      <c r="A221" s="62"/>
      <c r="B221" s="39" t="s">
        <v>100</v>
      </c>
      <c r="C221" s="36"/>
      <c r="D221" s="36" t="s">
        <v>24</v>
      </c>
      <c r="E221" s="35" t="s">
        <v>94</v>
      </c>
      <c r="F221" s="35" t="s">
        <v>101</v>
      </c>
      <c r="G221" s="32"/>
      <c r="H221" s="124">
        <f>H228+H222+H225</f>
        <v>0</v>
      </c>
      <c r="I221" s="124">
        <f>I228+I222+I225</f>
        <v>0</v>
      </c>
    </row>
    <row r="222" spans="1:9" ht="26.25" hidden="1">
      <c r="A222" s="62"/>
      <c r="B222" s="39" t="s">
        <v>102</v>
      </c>
      <c r="C222" s="36"/>
      <c r="D222" s="36" t="s">
        <v>24</v>
      </c>
      <c r="E222" s="35" t="s">
        <v>94</v>
      </c>
      <c r="F222" s="35" t="s">
        <v>363</v>
      </c>
      <c r="G222" s="32"/>
      <c r="H222" s="124">
        <f>H223</f>
        <v>0</v>
      </c>
      <c r="I222" s="124">
        <f>I223</f>
        <v>0</v>
      </c>
    </row>
    <row r="223" spans="1:9" ht="25.5" hidden="1">
      <c r="A223" s="62"/>
      <c r="B223" s="91" t="s">
        <v>105</v>
      </c>
      <c r="C223" s="36"/>
      <c r="D223" s="36" t="s">
        <v>24</v>
      </c>
      <c r="E223" s="35" t="s">
        <v>94</v>
      </c>
      <c r="F223" s="35" t="s">
        <v>363</v>
      </c>
      <c r="G223" s="35" t="s">
        <v>106</v>
      </c>
      <c r="H223" s="125">
        <f>H224</f>
        <v>0</v>
      </c>
      <c r="I223" s="125">
        <f>I224</f>
        <v>0</v>
      </c>
    </row>
    <row r="224" spans="1:9" ht="25.5" hidden="1">
      <c r="A224" s="62"/>
      <c r="B224" s="34" t="s">
        <v>107</v>
      </c>
      <c r="C224" s="36"/>
      <c r="D224" s="36" t="s">
        <v>24</v>
      </c>
      <c r="E224" s="35" t="s">
        <v>94</v>
      </c>
      <c r="F224" s="35" t="s">
        <v>363</v>
      </c>
      <c r="G224" s="36">
        <v>630</v>
      </c>
      <c r="H224" s="124">
        <v>0</v>
      </c>
      <c r="I224" s="124">
        <v>0</v>
      </c>
    </row>
    <row r="225" spans="1:9" ht="26.25" hidden="1">
      <c r="A225" s="62"/>
      <c r="B225" s="39" t="s">
        <v>365</v>
      </c>
      <c r="C225" s="36"/>
      <c r="D225" s="36" t="s">
        <v>24</v>
      </c>
      <c r="E225" s="35" t="s">
        <v>94</v>
      </c>
      <c r="F225" s="35" t="s">
        <v>364</v>
      </c>
      <c r="G225" s="32"/>
      <c r="H225" s="124">
        <f>H226</f>
        <v>0</v>
      </c>
      <c r="I225" s="124">
        <f>I226</f>
        <v>0</v>
      </c>
    </row>
    <row r="226" spans="1:9" ht="25.5" hidden="1">
      <c r="A226" s="62"/>
      <c r="B226" s="39" t="s">
        <v>76</v>
      </c>
      <c r="C226" s="36"/>
      <c r="D226" s="36" t="s">
        <v>24</v>
      </c>
      <c r="E226" s="35" t="s">
        <v>94</v>
      </c>
      <c r="F226" s="35" t="s">
        <v>364</v>
      </c>
      <c r="G226" s="36">
        <v>200</v>
      </c>
      <c r="H226" s="124">
        <f>H227</f>
        <v>0</v>
      </c>
      <c r="I226" s="124">
        <f>I227</f>
        <v>0</v>
      </c>
    </row>
    <row r="227" spans="1:9" ht="25.5" hidden="1">
      <c r="A227" s="62"/>
      <c r="B227" s="34" t="s">
        <v>77</v>
      </c>
      <c r="C227" s="36"/>
      <c r="D227" s="36" t="s">
        <v>24</v>
      </c>
      <c r="E227" s="35" t="s">
        <v>94</v>
      </c>
      <c r="F227" s="35" t="s">
        <v>364</v>
      </c>
      <c r="G227" s="35" t="s">
        <v>78</v>
      </c>
      <c r="H227" s="125">
        <v>0</v>
      </c>
      <c r="I227" s="125">
        <v>0</v>
      </c>
    </row>
    <row r="228" spans="1:9" ht="26.25" hidden="1">
      <c r="A228" s="62"/>
      <c r="B228" s="39" t="s">
        <v>102</v>
      </c>
      <c r="C228" s="36"/>
      <c r="D228" s="36" t="s">
        <v>24</v>
      </c>
      <c r="E228" s="35" t="s">
        <v>94</v>
      </c>
      <c r="F228" s="35" t="s">
        <v>103</v>
      </c>
      <c r="G228" s="32"/>
      <c r="H228" s="124">
        <f>H230+H232</f>
        <v>0</v>
      </c>
      <c r="I228" s="124">
        <f>I230+I232</f>
        <v>0</v>
      </c>
    </row>
    <row r="229" spans="1:9" ht="25.5" hidden="1">
      <c r="A229" s="62"/>
      <c r="B229" s="39" t="s">
        <v>76</v>
      </c>
      <c r="C229" s="36"/>
      <c r="D229" s="36" t="s">
        <v>24</v>
      </c>
      <c r="E229" s="35" t="s">
        <v>94</v>
      </c>
      <c r="F229" s="35" t="s">
        <v>103</v>
      </c>
      <c r="G229" s="36">
        <v>200</v>
      </c>
      <c r="H229" s="124">
        <f>H230</f>
        <v>0</v>
      </c>
      <c r="I229" s="124">
        <f>I230</f>
        <v>0</v>
      </c>
    </row>
    <row r="230" spans="1:9" ht="25.5" hidden="1">
      <c r="A230" s="62"/>
      <c r="B230" s="34" t="s">
        <v>77</v>
      </c>
      <c r="C230" s="36"/>
      <c r="D230" s="36" t="s">
        <v>24</v>
      </c>
      <c r="E230" s="35" t="s">
        <v>94</v>
      </c>
      <c r="F230" s="35" t="s">
        <v>103</v>
      </c>
      <c r="G230" s="35" t="s">
        <v>78</v>
      </c>
      <c r="H230" s="125">
        <v>0</v>
      </c>
      <c r="I230" s="125">
        <v>0</v>
      </c>
    </row>
    <row r="231" spans="1:9" ht="25.5" hidden="1">
      <c r="A231" s="62"/>
      <c r="B231" s="91" t="s">
        <v>105</v>
      </c>
      <c r="C231" s="36"/>
      <c r="D231" s="36" t="s">
        <v>24</v>
      </c>
      <c r="E231" s="35" t="s">
        <v>94</v>
      </c>
      <c r="F231" s="35" t="s">
        <v>103</v>
      </c>
      <c r="G231" s="35" t="s">
        <v>106</v>
      </c>
      <c r="H231" s="125">
        <f>H232</f>
        <v>0</v>
      </c>
      <c r="I231" s="125">
        <f>I232</f>
        <v>0</v>
      </c>
    </row>
    <row r="232" spans="1:9" ht="25.5" hidden="1">
      <c r="A232" s="62"/>
      <c r="B232" s="34" t="s">
        <v>107</v>
      </c>
      <c r="C232" s="36"/>
      <c r="D232" s="36" t="s">
        <v>24</v>
      </c>
      <c r="E232" s="35" t="s">
        <v>94</v>
      </c>
      <c r="F232" s="35" t="s">
        <v>103</v>
      </c>
      <c r="G232" s="36">
        <v>630</v>
      </c>
      <c r="H232" s="124">
        <v>0</v>
      </c>
      <c r="I232" s="124">
        <v>0</v>
      </c>
    </row>
    <row r="233" spans="1:9" ht="25.5" hidden="1">
      <c r="A233" s="62"/>
      <c r="B233" s="39" t="s">
        <v>109</v>
      </c>
      <c r="C233" s="36"/>
      <c r="D233" s="36" t="s">
        <v>24</v>
      </c>
      <c r="E233" s="35" t="s">
        <v>94</v>
      </c>
      <c r="F233" s="35" t="s">
        <v>110</v>
      </c>
      <c r="G233" s="36"/>
      <c r="H233" s="124">
        <f aca="true" t="shared" si="13" ref="H233:I236">H234</f>
        <v>0</v>
      </c>
      <c r="I233" s="124">
        <f t="shared" si="13"/>
        <v>0</v>
      </c>
    </row>
    <row r="234" spans="1:9" ht="25.5" hidden="1">
      <c r="A234" s="62"/>
      <c r="B234" s="39" t="s">
        <v>111</v>
      </c>
      <c r="C234" s="36"/>
      <c r="D234" s="36" t="s">
        <v>24</v>
      </c>
      <c r="E234" s="35" t="s">
        <v>94</v>
      </c>
      <c r="F234" s="35" t="s">
        <v>112</v>
      </c>
      <c r="G234" s="36"/>
      <c r="H234" s="124">
        <f t="shared" si="13"/>
        <v>0</v>
      </c>
      <c r="I234" s="124">
        <f t="shared" si="13"/>
        <v>0</v>
      </c>
    </row>
    <row r="235" spans="1:9" ht="25.5" hidden="1">
      <c r="A235" s="62"/>
      <c r="B235" s="39" t="s">
        <v>115</v>
      </c>
      <c r="C235" s="36"/>
      <c r="D235" s="36" t="s">
        <v>24</v>
      </c>
      <c r="E235" s="35" t="s">
        <v>94</v>
      </c>
      <c r="F235" s="35" t="s">
        <v>116</v>
      </c>
      <c r="G235" s="36"/>
      <c r="H235" s="124">
        <f t="shared" si="13"/>
        <v>0</v>
      </c>
      <c r="I235" s="124">
        <f t="shared" si="13"/>
        <v>0</v>
      </c>
    </row>
    <row r="236" spans="1:9" ht="25.5" hidden="1">
      <c r="A236" s="62"/>
      <c r="B236" s="59" t="s">
        <v>76</v>
      </c>
      <c r="C236" s="36"/>
      <c r="D236" s="36" t="s">
        <v>24</v>
      </c>
      <c r="E236" s="35" t="s">
        <v>94</v>
      </c>
      <c r="F236" s="35" t="s">
        <v>116</v>
      </c>
      <c r="G236" s="36">
        <v>200</v>
      </c>
      <c r="H236" s="124">
        <f t="shared" si="13"/>
        <v>0</v>
      </c>
      <c r="I236" s="124">
        <f t="shared" si="13"/>
        <v>0</v>
      </c>
    </row>
    <row r="237" spans="1:9" ht="25.5" hidden="1">
      <c r="A237" s="62"/>
      <c r="B237" s="34" t="s">
        <v>77</v>
      </c>
      <c r="C237" s="36"/>
      <c r="D237" s="36" t="s">
        <v>24</v>
      </c>
      <c r="E237" s="35" t="s">
        <v>94</v>
      </c>
      <c r="F237" s="35" t="s">
        <v>116</v>
      </c>
      <c r="G237" s="35" t="s">
        <v>78</v>
      </c>
      <c r="H237" s="124">
        <v>0</v>
      </c>
      <c r="I237" s="124">
        <v>0</v>
      </c>
    </row>
    <row r="238" spans="1:9" ht="54" customHeight="1" hidden="1">
      <c r="A238" s="62"/>
      <c r="B238" s="47" t="s">
        <v>155</v>
      </c>
      <c r="C238" s="32"/>
      <c r="D238" s="32" t="s">
        <v>24</v>
      </c>
      <c r="E238" s="31" t="s">
        <v>94</v>
      </c>
      <c r="F238" s="44" t="s">
        <v>232</v>
      </c>
      <c r="G238" s="32"/>
      <c r="H238" s="157">
        <f aca="true" t="shared" si="14" ref="H238:I240">H239</f>
        <v>0</v>
      </c>
      <c r="I238" s="157">
        <f t="shared" si="14"/>
        <v>0</v>
      </c>
    </row>
    <row r="239" spans="1:9" ht="26.25" hidden="1">
      <c r="A239" s="62"/>
      <c r="B239" s="39" t="s">
        <v>241</v>
      </c>
      <c r="C239" s="36"/>
      <c r="D239" s="36" t="s">
        <v>24</v>
      </c>
      <c r="E239" s="35" t="s">
        <v>94</v>
      </c>
      <c r="F239" s="35" t="s">
        <v>242</v>
      </c>
      <c r="G239" s="32"/>
      <c r="H239" s="124">
        <f t="shared" si="14"/>
        <v>0</v>
      </c>
      <c r="I239" s="124">
        <f t="shared" si="14"/>
        <v>0</v>
      </c>
    </row>
    <row r="240" spans="1:9" ht="26.25" hidden="1">
      <c r="A240" s="62"/>
      <c r="B240" s="39" t="s">
        <v>243</v>
      </c>
      <c r="C240" s="36"/>
      <c r="D240" s="36" t="s">
        <v>24</v>
      </c>
      <c r="E240" s="35" t="s">
        <v>94</v>
      </c>
      <c r="F240" s="35" t="s">
        <v>244</v>
      </c>
      <c r="G240" s="32"/>
      <c r="H240" s="124">
        <f t="shared" si="14"/>
        <v>0</v>
      </c>
      <c r="I240" s="124">
        <f t="shared" si="14"/>
        <v>0</v>
      </c>
    </row>
    <row r="241" spans="1:9" ht="14.25" hidden="1">
      <c r="A241" s="62"/>
      <c r="B241" s="39" t="s">
        <v>245</v>
      </c>
      <c r="C241" s="36"/>
      <c r="D241" s="36" t="s">
        <v>24</v>
      </c>
      <c r="E241" s="35" t="s">
        <v>94</v>
      </c>
      <c r="F241" s="35" t="s">
        <v>246</v>
      </c>
      <c r="G241" s="35"/>
      <c r="H241" s="124">
        <f>H243</f>
        <v>0</v>
      </c>
      <c r="I241" s="124">
        <f>I243</f>
        <v>0</v>
      </c>
    </row>
    <row r="242" spans="1:9" ht="25.5" hidden="1">
      <c r="A242" s="62"/>
      <c r="B242" s="39" t="s">
        <v>76</v>
      </c>
      <c r="C242" s="36"/>
      <c r="D242" s="36" t="s">
        <v>24</v>
      </c>
      <c r="E242" s="35" t="s">
        <v>94</v>
      </c>
      <c r="F242" s="35" t="s">
        <v>246</v>
      </c>
      <c r="G242" s="35" t="s">
        <v>104</v>
      </c>
      <c r="H242" s="124">
        <f>H243</f>
        <v>0</v>
      </c>
      <c r="I242" s="124">
        <f>I243</f>
        <v>0</v>
      </c>
    </row>
    <row r="243" spans="1:9" ht="25.5" hidden="1">
      <c r="A243" s="62"/>
      <c r="B243" s="34" t="s">
        <v>77</v>
      </c>
      <c r="C243" s="36"/>
      <c r="D243" s="36" t="s">
        <v>24</v>
      </c>
      <c r="E243" s="35" t="s">
        <v>94</v>
      </c>
      <c r="F243" s="35" t="s">
        <v>246</v>
      </c>
      <c r="G243" s="35" t="s">
        <v>78</v>
      </c>
      <c r="H243" s="124">
        <v>0</v>
      </c>
      <c r="I243" s="124">
        <v>0</v>
      </c>
    </row>
    <row r="244" spans="1:9" ht="54">
      <c r="A244" s="49"/>
      <c r="B244" s="43" t="s">
        <v>320</v>
      </c>
      <c r="C244" s="50"/>
      <c r="D244" s="44" t="s">
        <v>24</v>
      </c>
      <c r="E244" s="31" t="s">
        <v>94</v>
      </c>
      <c r="F244" s="44" t="s">
        <v>321</v>
      </c>
      <c r="G244" s="32"/>
      <c r="H244" s="302">
        <f>H245</f>
        <v>1550</v>
      </c>
      <c r="I244" s="302">
        <f>I245</f>
        <v>1600</v>
      </c>
    </row>
    <row r="245" spans="1:9" ht="15">
      <c r="A245" s="49"/>
      <c r="B245" s="34" t="s">
        <v>272</v>
      </c>
      <c r="C245" s="50"/>
      <c r="D245" s="35" t="s">
        <v>24</v>
      </c>
      <c r="E245" s="35" t="s">
        <v>94</v>
      </c>
      <c r="F245" s="41" t="s">
        <v>322</v>
      </c>
      <c r="G245" s="32"/>
      <c r="H245" s="303">
        <f>H246</f>
        <v>1550</v>
      </c>
      <c r="I245" s="303">
        <f>I246</f>
        <v>1600</v>
      </c>
    </row>
    <row r="246" spans="1:9" ht="15">
      <c r="A246" s="49"/>
      <c r="B246" s="34" t="s">
        <v>272</v>
      </c>
      <c r="C246" s="50"/>
      <c r="D246" s="35" t="s">
        <v>24</v>
      </c>
      <c r="E246" s="35" t="s">
        <v>94</v>
      </c>
      <c r="F246" s="41" t="s">
        <v>323</v>
      </c>
      <c r="G246" s="32"/>
      <c r="H246" s="303">
        <f>H247+H250+H253+H256</f>
        <v>1550</v>
      </c>
      <c r="I246" s="303">
        <f>I247+I250+I253+I256</f>
        <v>1600</v>
      </c>
    </row>
    <row r="247" spans="1:9" ht="38.25" hidden="1">
      <c r="A247" s="33"/>
      <c r="B247" s="39" t="s">
        <v>88</v>
      </c>
      <c r="C247" s="36"/>
      <c r="D247" s="35" t="s">
        <v>24</v>
      </c>
      <c r="E247" s="35" t="s">
        <v>94</v>
      </c>
      <c r="F247" s="41" t="s">
        <v>641</v>
      </c>
      <c r="G247" s="36" t="s">
        <v>54</v>
      </c>
      <c r="H247" s="303">
        <f>H249</f>
        <v>0</v>
      </c>
      <c r="I247" s="303">
        <f>I249</f>
        <v>0</v>
      </c>
    </row>
    <row r="248" spans="1:9" ht="25.5" hidden="1">
      <c r="A248" s="33"/>
      <c r="B248" s="64" t="s">
        <v>90</v>
      </c>
      <c r="C248" s="36"/>
      <c r="D248" s="35" t="s">
        <v>24</v>
      </c>
      <c r="E248" s="35" t="s">
        <v>94</v>
      </c>
      <c r="F248" s="41" t="s">
        <v>641</v>
      </c>
      <c r="G248" s="36">
        <v>400</v>
      </c>
      <c r="H248" s="303">
        <f>H249</f>
        <v>0</v>
      </c>
      <c r="I248" s="303">
        <f>I249</f>
        <v>0</v>
      </c>
    </row>
    <row r="249" spans="1:9" ht="12.75" hidden="1">
      <c r="A249" s="33"/>
      <c r="B249" s="63" t="s">
        <v>91</v>
      </c>
      <c r="C249" s="36"/>
      <c r="D249" s="35" t="s">
        <v>24</v>
      </c>
      <c r="E249" s="35" t="s">
        <v>94</v>
      </c>
      <c r="F249" s="41" t="s">
        <v>641</v>
      </c>
      <c r="G249" s="36">
        <v>410</v>
      </c>
      <c r="H249" s="303">
        <v>0</v>
      </c>
      <c r="I249" s="303">
        <v>0</v>
      </c>
    </row>
    <row r="250" spans="1:9" ht="12.75">
      <c r="A250" s="33"/>
      <c r="B250" s="39" t="s">
        <v>245</v>
      </c>
      <c r="C250" s="36"/>
      <c r="D250" s="35" t="s">
        <v>24</v>
      </c>
      <c r="E250" s="35" t="s">
        <v>94</v>
      </c>
      <c r="F250" s="41" t="s">
        <v>630</v>
      </c>
      <c r="G250" s="36" t="s">
        <v>54</v>
      </c>
      <c r="H250" s="303">
        <f>H252</f>
        <v>750</v>
      </c>
      <c r="I250" s="303">
        <f>I252</f>
        <v>800</v>
      </c>
    </row>
    <row r="251" spans="1:9" ht="25.5">
      <c r="A251" s="33"/>
      <c r="B251" s="39" t="s">
        <v>76</v>
      </c>
      <c r="C251" s="36"/>
      <c r="D251" s="35" t="s">
        <v>24</v>
      </c>
      <c r="E251" s="35" t="s">
        <v>94</v>
      </c>
      <c r="F251" s="41" t="s">
        <v>630</v>
      </c>
      <c r="G251" s="36">
        <v>200</v>
      </c>
      <c r="H251" s="303">
        <f>H252</f>
        <v>750</v>
      </c>
      <c r="I251" s="303">
        <f>I252</f>
        <v>800</v>
      </c>
    </row>
    <row r="252" spans="1:9" ht="25.5">
      <c r="A252" s="33"/>
      <c r="B252" s="34" t="s">
        <v>77</v>
      </c>
      <c r="C252" s="36"/>
      <c r="D252" s="35" t="s">
        <v>24</v>
      </c>
      <c r="E252" s="35" t="s">
        <v>94</v>
      </c>
      <c r="F252" s="41" t="s">
        <v>630</v>
      </c>
      <c r="G252" s="36">
        <v>240</v>
      </c>
      <c r="H252" s="303">
        <v>750</v>
      </c>
      <c r="I252" s="303">
        <v>800</v>
      </c>
    </row>
    <row r="253" spans="1:9" ht="25.5">
      <c r="A253" s="33"/>
      <c r="B253" s="39" t="s">
        <v>102</v>
      </c>
      <c r="C253" s="36"/>
      <c r="D253" s="35" t="s">
        <v>24</v>
      </c>
      <c r="E253" s="35" t="s">
        <v>94</v>
      </c>
      <c r="F253" s="41" t="s">
        <v>631</v>
      </c>
      <c r="G253" s="36" t="s">
        <v>54</v>
      </c>
      <c r="H253" s="303">
        <f>H255</f>
        <v>800</v>
      </c>
      <c r="I253" s="303">
        <f>I255</f>
        <v>800</v>
      </c>
    </row>
    <row r="254" spans="1:9" ht="25.5">
      <c r="A254" s="33"/>
      <c r="B254" s="39" t="s">
        <v>76</v>
      </c>
      <c r="C254" s="36"/>
      <c r="D254" s="35" t="s">
        <v>24</v>
      </c>
      <c r="E254" s="35" t="s">
        <v>94</v>
      </c>
      <c r="F254" s="41" t="s">
        <v>631</v>
      </c>
      <c r="G254" s="36">
        <v>200</v>
      </c>
      <c r="H254" s="303">
        <f>H255</f>
        <v>800</v>
      </c>
      <c r="I254" s="303">
        <f>I255</f>
        <v>800</v>
      </c>
    </row>
    <row r="255" spans="1:9" ht="25.5">
      <c r="A255" s="33"/>
      <c r="B255" s="34" t="s">
        <v>77</v>
      </c>
      <c r="C255" s="36"/>
      <c r="D255" s="35" t="s">
        <v>24</v>
      </c>
      <c r="E255" s="35" t="s">
        <v>94</v>
      </c>
      <c r="F255" s="41" t="s">
        <v>631</v>
      </c>
      <c r="G255" s="36">
        <v>240</v>
      </c>
      <c r="H255" s="303">
        <v>800</v>
      </c>
      <c r="I255" s="303">
        <v>800</v>
      </c>
    </row>
    <row r="256" spans="1:9" ht="25.5" hidden="1">
      <c r="A256" s="33"/>
      <c r="B256" s="39" t="s">
        <v>115</v>
      </c>
      <c r="C256" s="36"/>
      <c r="D256" s="35" t="s">
        <v>24</v>
      </c>
      <c r="E256" s="35" t="s">
        <v>94</v>
      </c>
      <c r="F256" s="41" t="s">
        <v>632</v>
      </c>
      <c r="G256" s="36" t="s">
        <v>54</v>
      </c>
      <c r="H256" s="303">
        <f>H258</f>
        <v>0</v>
      </c>
      <c r="I256" s="303">
        <f>I258</f>
        <v>0</v>
      </c>
    </row>
    <row r="257" spans="1:9" ht="25.5" hidden="1">
      <c r="A257" s="33"/>
      <c r="B257" s="39" t="s">
        <v>76</v>
      </c>
      <c r="C257" s="36"/>
      <c r="D257" s="35" t="s">
        <v>24</v>
      </c>
      <c r="E257" s="35" t="s">
        <v>94</v>
      </c>
      <c r="F257" s="41" t="s">
        <v>632</v>
      </c>
      <c r="G257" s="36">
        <v>200</v>
      </c>
      <c r="H257" s="303">
        <f>H258</f>
        <v>0</v>
      </c>
      <c r="I257" s="303">
        <f>I258</f>
        <v>0</v>
      </c>
    </row>
    <row r="258" spans="1:9" ht="25.5" hidden="1">
      <c r="A258" s="33"/>
      <c r="B258" s="34" t="s">
        <v>77</v>
      </c>
      <c r="C258" s="36"/>
      <c r="D258" s="35" t="s">
        <v>24</v>
      </c>
      <c r="E258" s="35" t="s">
        <v>94</v>
      </c>
      <c r="F258" s="41" t="s">
        <v>632</v>
      </c>
      <c r="G258" s="36">
        <v>240</v>
      </c>
      <c r="H258" s="303">
        <f>2000-2000</f>
        <v>0</v>
      </c>
      <c r="I258" s="303">
        <f>2000-2000</f>
        <v>0</v>
      </c>
    </row>
    <row r="259" spans="1:9" ht="12.75">
      <c r="A259" s="25"/>
      <c r="B259" s="26" t="s">
        <v>199</v>
      </c>
      <c r="C259" s="28"/>
      <c r="D259" s="28" t="s">
        <v>24</v>
      </c>
      <c r="E259" s="27" t="s">
        <v>200</v>
      </c>
      <c r="F259" s="28"/>
      <c r="G259" s="28"/>
      <c r="H259" s="306">
        <f>H260+H311+H316</f>
        <v>19135</v>
      </c>
      <c r="I259" s="306">
        <f>I260+I311+I316</f>
        <v>20890</v>
      </c>
    </row>
    <row r="260" spans="1:9" ht="81" hidden="1">
      <c r="A260" s="54"/>
      <c r="B260" s="47" t="s">
        <v>153</v>
      </c>
      <c r="C260" s="32"/>
      <c r="D260" s="32" t="s">
        <v>24</v>
      </c>
      <c r="E260" s="31" t="s">
        <v>200</v>
      </c>
      <c r="F260" s="32" t="s">
        <v>192</v>
      </c>
      <c r="G260" s="31" t="s">
        <v>54</v>
      </c>
      <c r="H260" s="157">
        <f>H261+H284+H306</f>
        <v>0</v>
      </c>
      <c r="I260" s="157">
        <f>I261+I284+I306</f>
        <v>0</v>
      </c>
    </row>
    <row r="261" spans="1:9" ht="25.5" hidden="1">
      <c r="A261" s="54"/>
      <c r="B261" s="39" t="s">
        <v>193</v>
      </c>
      <c r="C261" s="36"/>
      <c r="D261" s="36" t="s">
        <v>24</v>
      </c>
      <c r="E261" s="35" t="s">
        <v>200</v>
      </c>
      <c r="F261" s="36" t="s">
        <v>194</v>
      </c>
      <c r="G261" s="35" t="s">
        <v>54</v>
      </c>
      <c r="H261" s="124">
        <f>H262</f>
        <v>0</v>
      </c>
      <c r="I261" s="124">
        <f>I262</f>
        <v>0</v>
      </c>
    </row>
    <row r="262" spans="1:9" ht="12" customHeight="1" hidden="1">
      <c r="A262" s="54"/>
      <c r="B262" s="39" t="s">
        <v>195</v>
      </c>
      <c r="C262" s="36"/>
      <c r="D262" s="36" t="s">
        <v>24</v>
      </c>
      <c r="E262" s="35" t="s">
        <v>200</v>
      </c>
      <c r="F262" s="36" t="s">
        <v>196</v>
      </c>
      <c r="G262" s="35" t="s">
        <v>54</v>
      </c>
      <c r="H262" s="124">
        <f>H263+H281+H278+H266+H269+H272+H275</f>
        <v>0</v>
      </c>
      <c r="I262" s="124">
        <f>I263+I281+I278+I266+I269+I272+I275</f>
        <v>0</v>
      </c>
    </row>
    <row r="263" spans="1:9" s="5" customFormat="1" ht="39.75" customHeight="1" hidden="1">
      <c r="A263" s="33"/>
      <c r="B263" s="39" t="s">
        <v>197</v>
      </c>
      <c r="C263" s="36"/>
      <c r="D263" s="36" t="s">
        <v>24</v>
      </c>
      <c r="E263" s="35" t="s">
        <v>200</v>
      </c>
      <c r="F263" s="36" t="s">
        <v>198</v>
      </c>
      <c r="G263" s="35"/>
      <c r="H263" s="125">
        <f>H264</f>
        <v>0</v>
      </c>
      <c r="I263" s="125">
        <f>I264</f>
        <v>0</v>
      </c>
    </row>
    <row r="264" spans="1:9" s="5" customFormat="1" ht="28.5" customHeight="1" hidden="1">
      <c r="A264" s="33"/>
      <c r="B264" s="64" t="s">
        <v>90</v>
      </c>
      <c r="C264" s="36"/>
      <c r="D264" s="36" t="s">
        <v>24</v>
      </c>
      <c r="E264" s="35" t="s">
        <v>200</v>
      </c>
      <c r="F264" s="36" t="s">
        <v>198</v>
      </c>
      <c r="G264" s="35" t="s">
        <v>97</v>
      </c>
      <c r="H264" s="125">
        <f>H265</f>
        <v>0</v>
      </c>
      <c r="I264" s="125">
        <f>I265</f>
        <v>0</v>
      </c>
    </row>
    <row r="265" spans="1:9" s="5" customFormat="1" ht="14.25" hidden="1">
      <c r="A265" s="33"/>
      <c r="B265" s="63" t="s">
        <v>91</v>
      </c>
      <c r="C265" s="36"/>
      <c r="D265" s="36" t="s">
        <v>24</v>
      </c>
      <c r="E265" s="35" t="s">
        <v>200</v>
      </c>
      <c r="F265" s="36" t="s">
        <v>198</v>
      </c>
      <c r="G265" s="35" t="s">
        <v>92</v>
      </c>
      <c r="H265" s="125">
        <v>0</v>
      </c>
      <c r="I265" s="125">
        <v>0</v>
      </c>
    </row>
    <row r="266" spans="1:9" s="5" customFormat="1" ht="39.75" customHeight="1" hidden="1">
      <c r="A266" s="33"/>
      <c r="B266" s="39" t="s">
        <v>217</v>
      </c>
      <c r="C266" s="36"/>
      <c r="D266" s="36" t="s">
        <v>24</v>
      </c>
      <c r="E266" s="35" t="s">
        <v>200</v>
      </c>
      <c r="F266" s="36" t="s">
        <v>486</v>
      </c>
      <c r="G266" s="35"/>
      <c r="H266" s="125">
        <f>H268</f>
        <v>0</v>
      </c>
      <c r="I266" s="125">
        <f>I268</f>
        <v>0</v>
      </c>
    </row>
    <row r="267" spans="1:9" s="5" customFormat="1" ht="28.5" customHeight="1" hidden="1">
      <c r="A267" s="33"/>
      <c r="B267" s="39" t="s">
        <v>76</v>
      </c>
      <c r="C267" s="36"/>
      <c r="D267" s="36" t="s">
        <v>24</v>
      </c>
      <c r="E267" s="35" t="s">
        <v>200</v>
      </c>
      <c r="F267" s="36" t="s">
        <v>486</v>
      </c>
      <c r="G267" s="35" t="s">
        <v>104</v>
      </c>
      <c r="H267" s="125">
        <f>H268</f>
        <v>0</v>
      </c>
      <c r="I267" s="125">
        <f>I268</f>
        <v>0</v>
      </c>
    </row>
    <row r="268" spans="1:9" s="5" customFormat="1" ht="12.75" customHeight="1" hidden="1">
      <c r="A268" s="33"/>
      <c r="B268" s="34" t="s">
        <v>77</v>
      </c>
      <c r="C268" s="36"/>
      <c r="D268" s="36" t="s">
        <v>24</v>
      </c>
      <c r="E268" s="35" t="s">
        <v>200</v>
      </c>
      <c r="F268" s="36" t="s">
        <v>486</v>
      </c>
      <c r="G268" s="35" t="s">
        <v>78</v>
      </c>
      <c r="H268" s="125">
        <v>0</v>
      </c>
      <c r="I268" s="125">
        <v>0</v>
      </c>
    </row>
    <row r="269" spans="1:9" s="5" customFormat="1" ht="27.75" customHeight="1" hidden="1">
      <c r="A269" s="33"/>
      <c r="B269" s="39" t="s">
        <v>203</v>
      </c>
      <c r="C269" s="36"/>
      <c r="D269" s="36" t="s">
        <v>24</v>
      </c>
      <c r="E269" s="35" t="s">
        <v>200</v>
      </c>
      <c r="F269" s="36" t="s">
        <v>204</v>
      </c>
      <c r="G269" s="35"/>
      <c r="H269" s="125">
        <f>H271</f>
        <v>0</v>
      </c>
      <c r="I269" s="125">
        <f>I271</f>
        <v>0</v>
      </c>
    </row>
    <row r="270" spans="1:9" s="5" customFormat="1" ht="12.75" customHeight="1" hidden="1">
      <c r="A270" s="33"/>
      <c r="B270" s="39" t="s">
        <v>76</v>
      </c>
      <c r="C270" s="36"/>
      <c r="D270" s="36" t="s">
        <v>24</v>
      </c>
      <c r="E270" s="35" t="s">
        <v>200</v>
      </c>
      <c r="F270" s="36" t="s">
        <v>204</v>
      </c>
      <c r="G270" s="35" t="s">
        <v>104</v>
      </c>
      <c r="H270" s="125">
        <f>H271</f>
        <v>0</v>
      </c>
      <c r="I270" s="125">
        <f>I271</f>
        <v>0</v>
      </c>
    </row>
    <row r="271" spans="1:9" s="5" customFormat="1" ht="36.75" customHeight="1" hidden="1">
      <c r="A271" s="33"/>
      <c r="B271" s="34" t="s">
        <v>77</v>
      </c>
      <c r="C271" s="36"/>
      <c r="D271" s="36" t="s">
        <v>24</v>
      </c>
      <c r="E271" s="35" t="s">
        <v>200</v>
      </c>
      <c r="F271" s="36" t="s">
        <v>204</v>
      </c>
      <c r="G271" s="35" t="s">
        <v>78</v>
      </c>
      <c r="H271" s="125">
        <v>0</v>
      </c>
      <c r="I271" s="125">
        <v>0</v>
      </c>
    </row>
    <row r="272" spans="1:9" s="5" customFormat="1" ht="25.5" customHeight="1" hidden="1">
      <c r="A272" s="33"/>
      <c r="B272" s="65" t="s">
        <v>451</v>
      </c>
      <c r="C272" s="36"/>
      <c r="D272" s="36" t="s">
        <v>24</v>
      </c>
      <c r="E272" s="35" t="s">
        <v>200</v>
      </c>
      <c r="F272" s="36" t="s">
        <v>484</v>
      </c>
      <c r="G272" s="35"/>
      <c r="H272" s="125">
        <f>H273</f>
        <v>0</v>
      </c>
      <c r="I272" s="125">
        <f>I273</f>
        <v>0</v>
      </c>
    </row>
    <row r="273" spans="1:9" s="5" customFormat="1" ht="25.5" customHeight="1" hidden="1">
      <c r="A273" s="33"/>
      <c r="B273" s="65" t="s">
        <v>127</v>
      </c>
      <c r="C273" s="36"/>
      <c r="D273" s="36" t="s">
        <v>24</v>
      </c>
      <c r="E273" s="35" t="s">
        <v>200</v>
      </c>
      <c r="F273" s="36" t="s">
        <v>484</v>
      </c>
      <c r="G273" s="35" t="s">
        <v>128</v>
      </c>
      <c r="H273" s="125">
        <f>H274</f>
        <v>0</v>
      </c>
      <c r="I273" s="125">
        <f>I274</f>
        <v>0</v>
      </c>
    </row>
    <row r="274" spans="1:9" s="5" customFormat="1" ht="25.5" customHeight="1" hidden="1">
      <c r="A274" s="33"/>
      <c r="B274" s="65" t="s">
        <v>25</v>
      </c>
      <c r="C274" s="36"/>
      <c r="D274" s="36" t="s">
        <v>24</v>
      </c>
      <c r="E274" s="35" t="s">
        <v>200</v>
      </c>
      <c r="F274" s="36" t="s">
        <v>484</v>
      </c>
      <c r="G274" s="35" t="s">
        <v>26</v>
      </c>
      <c r="H274" s="125">
        <v>0</v>
      </c>
      <c r="I274" s="125">
        <v>0</v>
      </c>
    </row>
    <row r="275" spans="1:9" s="5" customFormat="1" ht="51" hidden="1">
      <c r="A275" s="33"/>
      <c r="B275" s="39" t="s">
        <v>197</v>
      </c>
      <c r="C275" s="36"/>
      <c r="D275" s="36" t="s">
        <v>24</v>
      </c>
      <c r="E275" s="35" t="s">
        <v>200</v>
      </c>
      <c r="F275" s="36" t="s">
        <v>485</v>
      </c>
      <c r="G275" s="35"/>
      <c r="H275" s="125">
        <f>H277</f>
        <v>0</v>
      </c>
      <c r="I275" s="125">
        <f>I277</f>
        <v>0</v>
      </c>
    </row>
    <row r="276" spans="1:9" s="5" customFormat="1" ht="25.5" hidden="1">
      <c r="A276" s="33"/>
      <c r="B276" s="64" t="s">
        <v>90</v>
      </c>
      <c r="C276" s="36"/>
      <c r="D276" s="36" t="s">
        <v>24</v>
      </c>
      <c r="E276" s="35" t="s">
        <v>200</v>
      </c>
      <c r="F276" s="36" t="s">
        <v>485</v>
      </c>
      <c r="G276" s="35" t="s">
        <v>97</v>
      </c>
      <c r="H276" s="125">
        <f>H277</f>
        <v>0</v>
      </c>
      <c r="I276" s="125">
        <f>I277</f>
        <v>0</v>
      </c>
    </row>
    <row r="277" spans="1:9" s="5" customFormat="1" ht="14.25" hidden="1">
      <c r="A277" s="33"/>
      <c r="B277" s="63" t="s">
        <v>91</v>
      </c>
      <c r="C277" s="36"/>
      <c r="D277" s="36" t="s">
        <v>24</v>
      </c>
      <c r="E277" s="35" t="s">
        <v>200</v>
      </c>
      <c r="F277" s="36" t="s">
        <v>485</v>
      </c>
      <c r="G277" s="35" t="s">
        <v>92</v>
      </c>
      <c r="H277" s="125">
        <v>0</v>
      </c>
      <c r="I277" s="125">
        <v>0</v>
      </c>
    </row>
    <row r="278" spans="1:9" s="5" customFormat="1" ht="25.5" hidden="1">
      <c r="A278" s="33"/>
      <c r="B278" s="65" t="s">
        <v>451</v>
      </c>
      <c r="C278" s="36"/>
      <c r="D278" s="36" t="s">
        <v>24</v>
      </c>
      <c r="E278" s="35" t="s">
        <v>200</v>
      </c>
      <c r="F278" s="36" t="s">
        <v>450</v>
      </c>
      <c r="G278" s="35"/>
      <c r="H278" s="125">
        <f>H279</f>
        <v>0</v>
      </c>
      <c r="I278" s="125">
        <f>I279</f>
        <v>0</v>
      </c>
    </row>
    <row r="279" spans="1:9" s="5" customFormat="1" ht="14.25" hidden="1">
      <c r="A279" s="33"/>
      <c r="B279" s="65" t="s">
        <v>127</v>
      </c>
      <c r="C279" s="36"/>
      <c r="D279" s="36" t="s">
        <v>24</v>
      </c>
      <c r="E279" s="35" t="s">
        <v>200</v>
      </c>
      <c r="F279" s="36" t="s">
        <v>450</v>
      </c>
      <c r="G279" s="35" t="s">
        <v>128</v>
      </c>
      <c r="H279" s="125">
        <f>H280</f>
        <v>0</v>
      </c>
      <c r="I279" s="125">
        <f>I280</f>
        <v>0</v>
      </c>
    </row>
    <row r="280" spans="1:9" s="5" customFormat="1" ht="38.25" hidden="1">
      <c r="A280" s="33"/>
      <c r="B280" s="65" t="s">
        <v>25</v>
      </c>
      <c r="C280" s="36"/>
      <c r="D280" s="36" t="s">
        <v>24</v>
      </c>
      <c r="E280" s="35" t="s">
        <v>200</v>
      </c>
      <c r="F280" s="36" t="s">
        <v>450</v>
      </c>
      <c r="G280" s="35" t="s">
        <v>26</v>
      </c>
      <c r="H280" s="125">
        <v>0</v>
      </c>
      <c r="I280" s="125">
        <v>0</v>
      </c>
    </row>
    <row r="281" spans="1:9" s="5" customFormat="1" ht="39" customHeight="1" hidden="1">
      <c r="A281" s="33"/>
      <c r="B281" s="39" t="s">
        <v>197</v>
      </c>
      <c r="C281" s="36"/>
      <c r="D281" s="36" t="s">
        <v>24</v>
      </c>
      <c r="E281" s="35" t="s">
        <v>200</v>
      </c>
      <c r="F281" s="36" t="s">
        <v>201</v>
      </c>
      <c r="G281" s="35"/>
      <c r="H281" s="125">
        <f>H283</f>
        <v>0</v>
      </c>
      <c r="I281" s="125">
        <f>I283</f>
        <v>0</v>
      </c>
    </row>
    <row r="282" spans="1:9" s="5" customFormat="1" ht="25.5" hidden="1">
      <c r="A282" s="33"/>
      <c r="B282" s="64" t="s">
        <v>90</v>
      </c>
      <c r="C282" s="36"/>
      <c r="D282" s="36" t="s">
        <v>24</v>
      </c>
      <c r="E282" s="35" t="s">
        <v>200</v>
      </c>
      <c r="F282" s="36" t="s">
        <v>201</v>
      </c>
      <c r="G282" s="35" t="s">
        <v>97</v>
      </c>
      <c r="H282" s="125">
        <f>H283</f>
        <v>0</v>
      </c>
      <c r="I282" s="125">
        <f>I283</f>
        <v>0</v>
      </c>
    </row>
    <row r="283" spans="1:9" s="5" customFormat="1" ht="14.25" hidden="1">
      <c r="A283" s="33"/>
      <c r="B283" s="63" t="s">
        <v>91</v>
      </c>
      <c r="C283" s="36"/>
      <c r="D283" s="36" t="s">
        <v>24</v>
      </c>
      <c r="E283" s="35" t="s">
        <v>200</v>
      </c>
      <c r="F283" s="36" t="s">
        <v>201</v>
      </c>
      <c r="G283" s="35" t="s">
        <v>92</v>
      </c>
      <c r="H283" s="125">
        <v>0</v>
      </c>
      <c r="I283" s="125">
        <v>0</v>
      </c>
    </row>
    <row r="284" spans="1:9" ht="25.5" hidden="1">
      <c r="A284" s="33"/>
      <c r="B284" s="39" t="s">
        <v>205</v>
      </c>
      <c r="C284" s="36"/>
      <c r="D284" s="36" t="s">
        <v>24</v>
      </c>
      <c r="E284" s="35" t="s">
        <v>200</v>
      </c>
      <c r="F284" s="36" t="s">
        <v>206</v>
      </c>
      <c r="G284" s="35"/>
      <c r="H284" s="124">
        <f>H285</f>
        <v>0</v>
      </c>
      <c r="I284" s="124">
        <f>I285</f>
        <v>0</v>
      </c>
    </row>
    <row r="285" spans="1:9" ht="12.75" hidden="1">
      <c r="A285" s="54"/>
      <c r="B285" s="39" t="s">
        <v>207</v>
      </c>
      <c r="C285" s="36"/>
      <c r="D285" s="36" t="s">
        <v>24</v>
      </c>
      <c r="E285" s="35" t="s">
        <v>200</v>
      </c>
      <c r="F285" s="36" t="s">
        <v>208</v>
      </c>
      <c r="G285" s="35" t="s">
        <v>54</v>
      </c>
      <c r="H285" s="124">
        <f>H291+H286+H297+H300+H303+H294</f>
        <v>0</v>
      </c>
      <c r="I285" s="124">
        <f>I291+I286+I297+I300+I303+I294</f>
        <v>0</v>
      </c>
    </row>
    <row r="286" spans="1:9" ht="25.5" hidden="1">
      <c r="A286" s="54"/>
      <c r="B286" s="34" t="s">
        <v>209</v>
      </c>
      <c r="C286" s="36"/>
      <c r="D286" s="36" t="s">
        <v>24</v>
      </c>
      <c r="E286" s="35" t="s">
        <v>200</v>
      </c>
      <c r="F286" s="36" t="s">
        <v>27</v>
      </c>
      <c r="G286" s="35"/>
      <c r="H286" s="124">
        <f>H288+H290</f>
        <v>0</v>
      </c>
      <c r="I286" s="124">
        <f>I288+I290</f>
        <v>0</v>
      </c>
    </row>
    <row r="287" spans="1:9" ht="25.5" hidden="1">
      <c r="A287" s="54"/>
      <c r="B287" s="34" t="s">
        <v>76</v>
      </c>
      <c r="C287" s="36"/>
      <c r="D287" s="36" t="s">
        <v>24</v>
      </c>
      <c r="E287" s="35" t="s">
        <v>200</v>
      </c>
      <c r="F287" s="36" t="s">
        <v>210</v>
      </c>
      <c r="G287" s="35" t="s">
        <v>104</v>
      </c>
      <c r="H287" s="124">
        <f>H288</f>
        <v>0</v>
      </c>
      <c r="I287" s="124">
        <f>I288</f>
        <v>0</v>
      </c>
    </row>
    <row r="288" spans="1:9" ht="25.5" hidden="1">
      <c r="A288" s="54"/>
      <c r="B288" s="39" t="s">
        <v>77</v>
      </c>
      <c r="C288" s="36"/>
      <c r="D288" s="36" t="s">
        <v>24</v>
      </c>
      <c r="E288" s="35" t="s">
        <v>200</v>
      </c>
      <c r="F288" s="36" t="s">
        <v>210</v>
      </c>
      <c r="G288" s="35" t="s">
        <v>78</v>
      </c>
      <c r="H288" s="124">
        <v>0</v>
      </c>
      <c r="I288" s="124">
        <v>0</v>
      </c>
    </row>
    <row r="289" spans="1:9" ht="25.5" hidden="1">
      <c r="A289" s="54"/>
      <c r="B289" s="64" t="s">
        <v>90</v>
      </c>
      <c r="C289" s="36"/>
      <c r="D289" s="36" t="s">
        <v>24</v>
      </c>
      <c r="E289" s="35" t="s">
        <v>200</v>
      </c>
      <c r="F289" s="36" t="s">
        <v>210</v>
      </c>
      <c r="G289" s="35" t="s">
        <v>97</v>
      </c>
      <c r="H289" s="124">
        <f>H290</f>
        <v>0</v>
      </c>
      <c r="I289" s="124">
        <f>I290</f>
        <v>0</v>
      </c>
    </row>
    <row r="290" spans="1:9" ht="12.75" hidden="1">
      <c r="A290" s="54"/>
      <c r="B290" s="63" t="s">
        <v>91</v>
      </c>
      <c r="C290" s="36"/>
      <c r="D290" s="36" t="s">
        <v>24</v>
      </c>
      <c r="E290" s="35" t="s">
        <v>200</v>
      </c>
      <c r="F290" s="36" t="s">
        <v>210</v>
      </c>
      <c r="G290" s="35" t="s">
        <v>92</v>
      </c>
      <c r="H290" s="124">
        <v>0</v>
      </c>
      <c r="I290" s="124">
        <v>0</v>
      </c>
    </row>
    <row r="291" spans="1:9" ht="38.25" hidden="1">
      <c r="A291" s="33"/>
      <c r="B291" s="66" t="s">
        <v>211</v>
      </c>
      <c r="C291" s="36"/>
      <c r="D291" s="36" t="s">
        <v>24</v>
      </c>
      <c r="E291" s="35" t="s">
        <v>200</v>
      </c>
      <c r="F291" s="36" t="s">
        <v>212</v>
      </c>
      <c r="G291" s="35"/>
      <c r="H291" s="124">
        <f>H293</f>
        <v>0</v>
      </c>
      <c r="I291" s="124">
        <f>I293</f>
        <v>0</v>
      </c>
    </row>
    <row r="292" spans="1:9" ht="25.5" hidden="1">
      <c r="A292" s="33"/>
      <c r="B292" s="66" t="s">
        <v>76</v>
      </c>
      <c r="C292" s="36"/>
      <c r="D292" s="36" t="s">
        <v>24</v>
      </c>
      <c r="E292" s="35" t="s">
        <v>200</v>
      </c>
      <c r="F292" s="36" t="s">
        <v>212</v>
      </c>
      <c r="G292" s="35" t="s">
        <v>104</v>
      </c>
      <c r="H292" s="124">
        <f>H293</f>
        <v>0</v>
      </c>
      <c r="I292" s="124">
        <f>I293</f>
        <v>0</v>
      </c>
    </row>
    <row r="293" spans="1:9" ht="25.5" hidden="1">
      <c r="A293" s="33"/>
      <c r="B293" s="34" t="s">
        <v>77</v>
      </c>
      <c r="C293" s="36"/>
      <c r="D293" s="36" t="s">
        <v>24</v>
      </c>
      <c r="E293" s="35" t="s">
        <v>200</v>
      </c>
      <c r="F293" s="36" t="s">
        <v>212</v>
      </c>
      <c r="G293" s="35" t="s">
        <v>78</v>
      </c>
      <c r="H293" s="125">
        <v>0</v>
      </c>
      <c r="I293" s="125">
        <v>0</v>
      </c>
    </row>
    <row r="294" spans="1:9" ht="38.25" hidden="1">
      <c r="A294" s="54"/>
      <c r="B294" s="34" t="s">
        <v>503</v>
      </c>
      <c r="C294" s="36"/>
      <c r="D294" s="36" t="s">
        <v>24</v>
      </c>
      <c r="E294" s="35" t="s">
        <v>200</v>
      </c>
      <c r="F294" s="36" t="s">
        <v>502</v>
      </c>
      <c r="G294" s="35"/>
      <c r="H294" s="124">
        <f>H295</f>
        <v>0</v>
      </c>
      <c r="I294" s="124">
        <f>I295</f>
        <v>0</v>
      </c>
    </row>
    <row r="295" spans="1:9" ht="25.5" hidden="1">
      <c r="A295" s="54"/>
      <c r="B295" s="65" t="s">
        <v>90</v>
      </c>
      <c r="C295" s="36"/>
      <c r="D295" s="36" t="s">
        <v>24</v>
      </c>
      <c r="E295" s="35" t="s">
        <v>200</v>
      </c>
      <c r="F295" s="36" t="s">
        <v>502</v>
      </c>
      <c r="G295" s="35" t="s">
        <v>97</v>
      </c>
      <c r="H295" s="124">
        <f>H296</f>
        <v>0</v>
      </c>
      <c r="I295" s="124">
        <f>I296</f>
        <v>0</v>
      </c>
    </row>
    <row r="296" spans="1:9" ht="12.75" hidden="1">
      <c r="A296" s="54"/>
      <c r="B296" s="65" t="s">
        <v>91</v>
      </c>
      <c r="C296" s="36"/>
      <c r="D296" s="36" t="s">
        <v>24</v>
      </c>
      <c r="E296" s="35" t="s">
        <v>200</v>
      </c>
      <c r="F296" s="36" t="s">
        <v>502</v>
      </c>
      <c r="G296" s="35" t="s">
        <v>92</v>
      </c>
      <c r="H296" s="124">
        <v>0</v>
      </c>
      <c r="I296" s="124">
        <v>0</v>
      </c>
    </row>
    <row r="297" spans="1:9" ht="25.5" customHeight="1" hidden="1">
      <c r="A297" s="33"/>
      <c r="B297" s="34" t="s">
        <v>454</v>
      </c>
      <c r="C297" s="36"/>
      <c r="D297" s="36" t="s">
        <v>24</v>
      </c>
      <c r="E297" s="35" t="s">
        <v>200</v>
      </c>
      <c r="F297" s="36" t="s">
        <v>458</v>
      </c>
      <c r="G297" s="35"/>
      <c r="H297" s="124">
        <f>H298</f>
        <v>0</v>
      </c>
      <c r="I297" s="124">
        <f>I298</f>
        <v>0</v>
      </c>
    </row>
    <row r="298" spans="1:9" ht="25.5" customHeight="1" hidden="1">
      <c r="A298" s="33"/>
      <c r="B298" s="59" t="s">
        <v>76</v>
      </c>
      <c r="C298" s="36"/>
      <c r="D298" s="36" t="s">
        <v>24</v>
      </c>
      <c r="E298" s="35" t="s">
        <v>200</v>
      </c>
      <c r="F298" s="36" t="s">
        <v>458</v>
      </c>
      <c r="G298" s="35" t="s">
        <v>104</v>
      </c>
      <c r="H298" s="125">
        <f>H299</f>
        <v>0</v>
      </c>
      <c r="I298" s="125">
        <f>I299</f>
        <v>0</v>
      </c>
    </row>
    <row r="299" spans="1:9" ht="25.5" hidden="1">
      <c r="A299" s="33"/>
      <c r="B299" s="34" t="s">
        <v>77</v>
      </c>
      <c r="C299" s="36"/>
      <c r="D299" s="36" t="s">
        <v>24</v>
      </c>
      <c r="E299" s="35" t="s">
        <v>200</v>
      </c>
      <c r="F299" s="36" t="s">
        <v>458</v>
      </c>
      <c r="G299" s="35" t="s">
        <v>78</v>
      </c>
      <c r="H299" s="125">
        <v>0</v>
      </c>
      <c r="I299" s="125">
        <v>0</v>
      </c>
    </row>
    <row r="300" spans="1:9" ht="41.25" customHeight="1" hidden="1">
      <c r="A300" s="54"/>
      <c r="B300" s="34" t="s">
        <v>209</v>
      </c>
      <c r="C300" s="36"/>
      <c r="D300" s="36" t="s">
        <v>24</v>
      </c>
      <c r="E300" s="35" t="s">
        <v>200</v>
      </c>
      <c r="F300" s="36" t="s">
        <v>452</v>
      </c>
      <c r="G300" s="35"/>
      <c r="H300" s="124">
        <f>H301</f>
        <v>0</v>
      </c>
      <c r="I300" s="124">
        <f>I301</f>
        <v>0</v>
      </c>
    </row>
    <row r="301" spans="1:9" ht="25.5" hidden="1">
      <c r="A301" s="54"/>
      <c r="B301" s="65" t="s">
        <v>90</v>
      </c>
      <c r="C301" s="36"/>
      <c r="D301" s="36" t="s">
        <v>24</v>
      </c>
      <c r="E301" s="35" t="s">
        <v>200</v>
      </c>
      <c r="F301" s="36" t="s">
        <v>452</v>
      </c>
      <c r="G301" s="35" t="s">
        <v>97</v>
      </c>
      <c r="H301" s="124">
        <f>H302</f>
        <v>0</v>
      </c>
      <c r="I301" s="124">
        <f>I302</f>
        <v>0</v>
      </c>
    </row>
    <row r="302" spans="1:9" ht="12.75" hidden="1">
      <c r="A302" s="54"/>
      <c r="B302" s="65" t="s">
        <v>91</v>
      </c>
      <c r="C302" s="36"/>
      <c r="D302" s="36" t="s">
        <v>24</v>
      </c>
      <c r="E302" s="35" t="s">
        <v>200</v>
      </c>
      <c r="F302" s="36" t="s">
        <v>452</v>
      </c>
      <c r="G302" s="35" t="s">
        <v>92</v>
      </c>
      <c r="H302" s="124">
        <v>0</v>
      </c>
      <c r="I302" s="124">
        <v>0</v>
      </c>
    </row>
    <row r="303" spans="1:9" ht="38.25" hidden="1">
      <c r="A303" s="54"/>
      <c r="B303" s="34" t="s">
        <v>454</v>
      </c>
      <c r="C303" s="36"/>
      <c r="D303" s="36" t="s">
        <v>24</v>
      </c>
      <c r="E303" s="35" t="s">
        <v>200</v>
      </c>
      <c r="F303" s="36" t="s">
        <v>453</v>
      </c>
      <c r="G303" s="35"/>
      <c r="H303" s="124">
        <f>H304</f>
        <v>0</v>
      </c>
      <c r="I303" s="124">
        <f>I304</f>
        <v>0</v>
      </c>
    </row>
    <row r="304" spans="1:9" ht="25.5" hidden="1">
      <c r="A304" s="54"/>
      <c r="B304" s="59" t="s">
        <v>76</v>
      </c>
      <c r="C304" s="36"/>
      <c r="D304" s="36" t="s">
        <v>24</v>
      </c>
      <c r="E304" s="35" t="s">
        <v>200</v>
      </c>
      <c r="F304" s="36" t="s">
        <v>453</v>
      </c>
      <c r="G304" s="35" t="s">
        <v>104</v>
      </c>
      <c r="H304" s="124">
        <f>H305</f>
        <v>0</v>
      </c>
      <c r="I304" s="124">
        <f>I305</f>
        <v>0</v>
      </c>
    </row>
    <row r="305" spans="1:9" ht="25.5" hidden="1">
      <c r="A305" s="54"/>
      <c r="B305" s="34" t="s">
        <v>77</v>
      </c>
      <c r="C305" s="36"/>
      <c r="D305" s="36" t="s">
        <v>24</v>
      </c>
      <c r="E305" s="35" t="s">
        <v>200</v>
      </c>
      <c r="F305" s="36" t="s">
        <v>453</v>
      </c>
      <c r="G305" s="35" t="s">
        <v>78</v>
      </c>
      <c r="H305" s="124">
        <v>0</v>
      </c>
      <c r="I305" s="124">
        <v>0</v>
      </c>
    </row>
    <row r="306" spans="1:9" ht="25.5" customHeight="1" hidden="1">
      <c r="A306" s="33"/>
      <c r="B306" s="39" t="s">
        <v>510</v>
      </c>
      <c r="C306" s="36"/>
      <c r="D306" s="36" t="s">
        <v>24</v>
      </c>
      <c r="E306" s="35" t="s">
        <v>200</v>
      </c>
      <c r="F306" s="36" t="s">
        <v>515</v>
      </c>
      <c r="G306" s="35"/>
      <c r="H306" s="125">
        <f aca="true" t="shared" si="15" ref="H306:I309">H307</f>
        <v>0</v>
      </c>
      <c r="I306" s="125">
        <f t="shared" si="15"/>
        <v>0</v>
      </c>
    </row>
    <row r="307" spans="1:9" ht="12.75" hidden="1">
      <c r="A307" s="54"/>
      <c r="B307" s="39" t="s">
        <v>511</v>
      </c>
      <c r="C307" s="36"/>
      <c r="D307" s="36" t="s">
        <v>24</v>
      </c>
      <c r="E307" s="35" t="s">
        <v>200</v>
      </c>
      <c r="F307" s="36" t="s">
        <v>514</v>
      </c>
      <c r="G307" s="35" t="s">
        <v>54</v>
      </c>
      <c r="H307" s="125">
        <f t="shared" si="15"/>
        <v>0</v>
      </c>
      <c r="I307" s="125">
        <f t="shared" si="15"/>
        <v>0</v>
      </c>
    </row>
    <row r="308" spans="1:9" ht="25.5" hidden="1">
      <c r="A308" s="54"/>
      <c r="B308" s="34" t="s">
        <v>524</v>
      </c>
      <c r="C308" s="36"/>
      <c r="D308" s="36" t="s">
        <v>24</v>
      </c>
      <c r="E308" s="35" t="s">
        <v>200</v>
      </c>
      <c r="F308" s="36" t="s">
        <v>513</v>
      </c>
      <c r="G308" s="35"/>
      <c r="H308" s="125">
        <f t="shared" si="15"/>
        <v>0</v>
      </c>
      <c r="I308" s="125">
        <f t="shared" si="15"/>
        <v>0</v>
      </c>
    </row>
    <row r="309" spans="1:9" ht="25.5" hidden="1">
      <c r="A309" s="54"/>
      <c r="B309" s="34" t="s">
        <v>76</v>
      </c>
      <c r="C309" s="36"/>
      <c r="D309" s="36" t="s">
        <v>24</v>
      </c>
      <c r="E309" s="35" t="s">
        <v>200</v>
      </c>
      <c r="F309" s="36" t="s">
        <v>513</v>
      </c>
      <c r="G309" s="35" t="s">
        <v>104</v>
      </c>
      <c r="H309" s="125">
        <f t="shared" si="15"/>
        <v>0</v>
      </c>
      <c r="I309" s="125">
        <f t="shared" si="15"/>
        <v>0</v>
      </c>
    </row>
    <row r="310" spans="1:9" ht="25.5" hidden="1">
      <c r="A310" s="54"/>
      <c r="B310" s="39" t="s">
        <v>77</v>
      </c>
      <c r="C310" s="36"/>
      <c r="D310" s="36" t="s">
        <v>24</v>
      </c>
      <c r="E310" s="35" t="s">
        <v>200</v>
      </c>
      <c r="F310" s="36" t="s">
        <v>513</v>
      </c>
      <c r="G310" s="35" t="s">
        <v>78</v>
      </c>
      <c r="H310" s="125">
        <v>0</v>
      </c>
      <c r="I310" s="125">
        <v>0</v>
      </c>
    </row>
    <row r="311" spans="1:9" ht="40.5" customHeight="1">
      <c r="A311" s="33"/>
      <c r="B311" s="47" t="s">
        <v>253</v>
      </c>
      <c r="C311" s="32"/>
      <c r="D311" s="32" t="s">
        <v>24</v>
      </c>
      <c r="E311" s="31" t="s">
        <v>200</v>
      </c>
      <c r="F311" s="32" t="s">
        <v>254</v>
      </c>
      <c r="G311" s="31" t="s">
        <v>54</v>
      </c>
      <c r="H311" s="157">
        <f>H312</f>
        <v>12500</v>
      </c>
      <c r="I311" s="157">
        <f>I312</f>
        <v>0</v>
      </c>
    </row>
    <row r="312" spans="1:9" ht="12.75">
      <c r="A312" s="54"/>
      <c r="B312" s="39" t="s">
        <v>255</v>
      </c>
      <c r="C312" s="36"/>
      <c r="D312" s="36" t="s">
        <v>24</v>
      </c>
      <c r="E312" s="35" t="s">
        <v>200</v>
      </c>
      <c r="F312" s="36" t="s">
        <v>256</v>
      </c>
      <c r="G312" s="35" t="s">
        <v>54</v>
      </c>
      <c r="H312" s="124">
        <f>H313</f>
        <v>12500</v>
      </c>
      <c r="I312" s="124">
        <f>I313</f>
        <v>0</v>
      </c>
    </row>
    <row r="313" spans="1:9" ht="25.5" customHeight="1">
      <c r="A313" s="33"/>
      <c r="B313" s="66" t="s">
        <v>257</v>
      </c>
      <c r="C313" s="36"/>
      <c r="D313" s="36" t="s">
        <v>24</v>
      </c>
      <c r="E313" s="35" t="s">
        <v>200</v>
      </c>
      <c r="F313" s="40" t="s">
        <v>258</v>
      </c>
      <c r="G313" s="35"/>
      <c r="H313" s="125">
        <f>H315</f>
        <v>12500</v>
      </c>
      <c r="I313" s="125">
        <f>I315</f>
        <v>0</v>
      </c>
    </row>
    <row r="314" spans="1:9" ht="25.5" customHeight="1">
      <c r="A314" s="33"/>
      <c r="B314" s="66" t="s">
        <v>76</v>
      </c>
      <c r="C314" s="36"/>
      <c r="D314" s="36" t="s">
        <v>24</v>
      </c>
      <c r="E314" s="35" t="s">
        <v>200</v>
      </c>
      <c r="F314" s="40" t="s">
        <v>258</v>
      </c>
      <c r="G314" s="35" t="s">
        <v>104</v>
      </c>
      <c r="H314" s="125">
        <f>H315</f>
        <v>12500</v>
      </c>
      <c r="I314" s="125">
        <f>I315</f>
        <v>0</v>
      </c>
    </row>
    <row r="315" spans="1:9" ht="25.5">
      <c r="A315" s="33"/>
      <c r="B315" s="34" t="s">
        <v>77</v>
      </c>
      <c r="C315" s="36"/>
      <c r="D315" s="36" t="s">
        <v>24</v>
      </c>
      <c r="E315" s="35" t="s">
        <v>200</v>
      </c>
      <c r="F315" s="40" t="s">
        <v>258</v>
      </c>
      <c r="G315" s="35" t="s">
        <v>78</v>
      </c>
      <c r="H315" s="125">
        <v>12500</v>
      </c>
      <c r="I315" s="125">
        <v>0</v>
      </c>
    </row>
    <row r="316" spans="1:9" ht="39.75" customHeight="1">
      <c r="A316" s="33"/>
      <c r="B316" s="43" t="s">
        <v>320</v>
      </c>
      <c r="C316" s="50"/>
      <c r="D316" s="50" t="s">
        <v>24</v>
      </c>
      <c r="E316" s="44" t="s">
        <v>200</v>
      </c>
      <c r="F316" s="44" t="s">
        <v>321</v>
      </c>
      <c r="G316" s="31"/>
      <c r="H316" s="157">
        <f>H317</f>
        <v>6635</v>
      </c>
      <c r="I316" s="157">
        <f>I317</f>
        <v>20890</v>
      </c>
    </row>
    <row r="317" spans="1:9" ht="13.5">
      <c r="A317" s="33"/>
      <c r="B317" s="34" t="s">
        <v>272</v>
      </c>
      <c r="C317" s="41"/>
      <c r="D317" s="35" t="s">
        <v>20</v>
      </c>
      <c r="E317" s="35" t="s">
        <v>200</v>
      </c>
      <c r="F317" s="41" t="s">
        <v>322</v>
      </c>
      <c r="G317" s="31"/>
      <c r="H317" s="124">
        <f>H318</f>
        <v>6635</v>
      </c>
      <c r="I317" s="124">
        <f>I318</f>
        <v>20890</v>
      </c>
    </row>
    <row r="318" spans="1:9" ht="13.5">
      <c r="A318" s="33"/>
      <c r="B318" s="34" t="s">
        <v>272</v>
      </c>
      <c r="C318" s="41"/>
      <c r="D318" s="35" t="s">
        <v>20</v>
      </c>
      <c r="E318" s="35" t="s">
        <v>200</v>
      </c>
      <c r="F318" s="41" t="s">
        <v>323</v>
      </c>
      <c r="G318" s="31"/>
      <c r="H318" s="124">
        <f>H319+H322+H326+H329+H332+H335+H338+H341</f>
        <v>6635</v>
      </c>
      <c r="I318" s="124">
        <f>I319+I322+I326+I329+I332+I335+I338+I341</f>
        <v>20890</v>
      </c>
    </row>
    <row r="319" spans="1:9" ht="51">
      <c r="A319" s="33"/>
      <c r="B319" s="39" t="s">
        <v>197</v>
      </c>
      <c r="C319" s="36"/>
      <c r="D319" s="36" t="s">
        <v>24</v>
      </c>
      <c r="E319" s="35" t="s">
        <v>200</v>
      </c>
      <c r="F319" s="36" t="s">
        <v>633</v>
      </c>
      <c r="G319" s="35"/>
      <c r="H319" s="315">
        <f>H321</f>
        <v>495</v>
      </c>
      <c r="I319" s="315">
        <f>I321</f>
        <v>0</v>
      </c>
    </row>
    <row r="320" spans="1:9" ht="25.5">
      <c r="A320" s="33"/>
      <c r="B320" s="39" t="s">
        <v>90</v>
      </c>
      <c r="C320" s="36"/>
      <c r="D320" s="36" t="s">
        <v>24</v>
      </c>
      <c r="E320" s="35" t="s">
        <v>200</v>
      </c>
      <c r="F320" s="36" t="s">
        <v>633</v>
      </c>
      <c r="G320" s="35" t="s">
        <v>97</v>
      </c>
      <c r="H320" s="315">
        <f>H321</f>
        <v>495</v>
      </c>
      <c r="I320" s="315">
        <f>I321</f>
        <v>0</v>
      </c>
    </row>
    <row r="321" spans="1:9" ht="12.75">
      <c r="A321" s="33"/>
      <c r="B321" s="63" t="s">
        <v>91</v>
      </c>
      <c r="C321" s="36"/>
      <c r="D321" s="36" t="s">
        <v>24</v>
      </c>
      <c r="E321" s="35" t="s">
        <v>200</v>
      </c>
      <c r="F321" s="36" t="s">
        <v>633</v>
      </c>
      <c r="G321" s="35" t="s">
        <v>92</v>
      </c>
      <c r="H321" s="315">
        <v>495</v>
      </c>
      <c r="I321" s="315">
        <v>0</v>
      </c>
    </row>
    <row r="322" spans="1:9" ht="38.25">
      <c r="A322" s="33"/>
      <c r="B322" s="66" t="s">
        <v>341</v>
      </c>
      <c r="C322" s="36"/>
      <c r="D322" s="36" t="s">
        <v>24</v>
      </c>
      <c r="E322" s="35" t="s">
        <v>200</v>
      </c>
      <c r="F322" s="36" t="s">
        <v>340</v>
      </c>
      <c r="G322" s="35"/>
      <c r="H322" s="124">
        <f>H324+H325</f>
        <v>990</v>
      </c>
      <c r="I322" s="124">
        <f>I324+I325</f>
        <v>1090</v>
      </c>
    </row>
    <row r="323" spans="1:9" ht="25.5">
      <c r="A323" s="33"/>
      <c r="B323" s="66" t="s">
        <v>76</v>
      </c>
      <c r="C323" s="36"/>
      <c r="D323" s="36" t="s">
        <v>24</v>
      </c>
      <c r="E323" s="35" t="s">
        <v>200</v>
      </c>
      <c r="F323" s="36" t="s">
        <v>340</v>
      </c>
      <c r="G323" s="35" t="s">
        <v>104</v>
      </c>
      <c r="H323" s="124">
        <f>H324</f>
        <v>990</v>
      </c>
      <c r="I323" s="124">
        <f>I324</f>
        <v>1090</v>
      </c>
    </row>
    <row r="324" spans="1:9" ht="24" customHeight="1">
      <c r="A324" s="33"/>
      <c r="B324" s="34" t="s">
        <v>77</v>
      </c>
      <c r="C324" s="36"/>
      <c r="D324" s="36" t="s">
        <v>24</v>
      </c>
      <c r="E324" s="35" t="s">
        <v>200</v>
      </c>
      <c r="F324" s="36" t="s">
        <v>340</v>
      </c>
      <c r="G324" s="41" t="s">
        <v>78</v>
      </c>
      <c r="H324" s="125">
        <v>990</v>
      </c>
      <c r="I324" s="125">
        <v>1090</v>
      </c>
    </row>
    <row r="325" spans="1:9" ht="12.75" hidden="1">
      <c r="A325" s="33"/>
      <c r="B325" s="34" t="s">
        <v>312</v>
      </c>
      <c r="C325" s="36"/>
      <c r="D325" s="36">
        <v>500</v>
      </c>
      <c r="E325" s="35" t="s">
        <v>200</v>
      </c>
      <c r="F325" s="36" t="s">
        <v>340</v>
      </c>
      <c r="G325" s="41" t="s">
        <v>313</v>
      </c>
      <c r="H325" s="125">
        <v>0</v>
      </c>
      <c r="I325" s="125">
        <v>0</v>
      </c>
    </row>
    <row r="326" spans="1:9" ht="25.5">
      <c r="A326" s="33"/>
      <c r="B326" s="34" t="s">
        <v>524</v>
      </c>
      <c r="C326" s="36"/>
      <c r="D326" s="36" t="s">
        <v>24</v>
      </c>
      <c r="E326" s="35" t="s">
        <v>200</v>
      </c>
      <c r="F326" s="36" t="s">
        <v>634</v>
      </c>
      <c r="G326" s="35"/>
      <c r="H326" s="124">
        <f>H328</f>
        <v>500</v>
      </c>
      <c r="I326" s="124">
        <f>I328</f>
        <v>900</v>
      </c>
    </row>
    <row r="327" spans="1:9" ht="25.5">
      <c r="A327" s="33"/>
      <c r="B327" s="66" t="s">
        <v>76</v>
      </c>
      <c r="C327" s="36"/>
      <c r="D327" s="36" t="s">
        <v>24</v>
      </c>
      <c r="E327" s="35" t="s">
        <v>200</v>
      </c>
      <c r="F327" s="36" t="s">
        <v>634</v>
      </c>
      <c r="G327" s="35" t="s">
        <v>104</v>
      </c>
      <c r="H327" s="124">
        <f>H328</f>
        <v>500</v>
      </c>
      <c r="I327" s="124">
        <f>I328</f>
        <v>900</v>
      </c>
    </row>
    <row r="328" spans="1:9" ht="25.5">
      <c r="A328" s="33"/>
      <c r="B328" s="34" t="s">
        <v>77</v>
      </c>
      <c r="C328" s="36"/>
      <c r="D328" s="36" t="s">
        <v>24</v>
      </c>
      <c r="E328" s="35" t="s">
        <v>200</v>
      </c>
      <c r="F328" s="36" t="s">
        <v>634</v>
      </c>
      <c r="G328" s="41" t="s">
        <v>78</v>
      </c>
      <c r="H328" s="125">
        <f>1000-500</f>
        <v>500</v>
      </c>
      <c r="I328" s="125">
        <f>1400-500</f>
        <v>900</v>
      </c>
    </row>
    <row r="329" spans="1:9" ht="25.5">
      <c r="A329" s="33"/>
      <c r="B329" s="39" t="s">
        <v>217</v>
      </c>
      <c r="C329" s="36"/>
      <c r="D329" s="36" t="s">
        <v>24</v>
      </c>
      <c r="E329" s="35" t="s">
        <v>200</v>
      </c>
      <c r="F329" s="36" t="s">
        <v>347</v>
      </c>
      <c r="G329" s="35"/>
      <c r="H329" s="315">
        <f>H331</f>
        <v>450</v>
      </c>
      <c r="I329" s="315">
        <f>I331</f>
        <v>0</v>
      </c>
    </row>
    <row r="330" spans="1:9" ht="25.5">
      <c r="A330" s="33"/>
      <c r="B330" s="39" t="s">
        <v>76</v>
      </c>
      <c r="C330" s="36"/>
      <c r="D330" s="36" t="s">
        <v>24</v>
      </c>
      <c r="E330" s="35" t="s">
        <v>200</v>
      </c>
      <c r="F330" s="36" t="s">
        <v>347</v>
      </c>
      <c r="G330" s="35" t="s">
        <v>104</v>
      </c>
      <c r="H330" s="315">
        <f>H331</f>
        <v>450</v>
      </c>
      <c r="I330" s="315">
        <f>I331</f>
        <v>0</v>
      </c>
    </row>
    <row r="331" spans="1:9" ht="25.5">
      <c r="A331" s="33"/>
      <c r="B331" s="34" t="s">
        <v>77</v>
      </c>
      <c r="C331" s="36"/>
      <c r="D331" s="36" t="s">
        <v>24</v>
      </c>
      <c r="E331" s="35" t="s">
        <v>200</v>
      </c>
      <c r="F331" s="36" t="s">
        <v>347</v>
      </c>
      <c r="G331" s="35" t="s">
        <v>78</v>
      </c>
      <c r="H331" s="315">
        <v>450</v>
      </c>
      <c r="I331" s="315">
        <v>0</v>
      </c>
    </row>
    <row r="332" spans="1:9" ht="12.75">
      <c r="A332" s="33"/>
      <c r="B332" s="39" t="s">
        <v>203</v>
      </c>
      <c r="C332" s="36"/>
      <c r="D332" s="36" t="s">
        <v>24</v>
      </c>
      <c r="E332" s="35" t="s">
        <v>200</v>
      </c>
      <c r="F332" s="36" t="s">
        <v>635</v>
      </c>
      <c r="G332" s="35"/>
      <c r="H332" s="315">
        <f>H334</f>
        <v>3700</v>
      </c>
      <c r="I332" s="315">
        <f>I334</f>
        <v>4500</v>
      </c>
    </row>
    <row r="333" spans="1:9" ht="25.5">
      <c r="A333" s="33"/>
      <c r="B333" s="39" t="s">
        <v>76</v>
      </c>
      <c r="C333" s="36"/>
      <c r="D333" s="36" t="s">
        <v>24</v>
      </c>
      <c r="E333" s="35" t="s">
        <v>200</v>
      </c>
      <c r="F333" s="36" t="s">
        <v>635</v>
      </c>
      <c r="G333" s="35" t="s">
        <v>104</v>
      </c>
      <c r="H333" s="315">
        <f>H334</f>
        <v>3700</v>
      </c>
      <c r="I333" s="315">
        <f>I334</f>
        <v>4500</v>
      </c>
    </row>
    <row r="334" spans="1:9" ht="25.5">
      <c r="A334" s="33"/>
      <c r="B334" s="34" t="s">
        <v>77</v>
      </c>
      <c r="C334" s="36"/>
      <c r="D334" s="36" t="s">
        <v>24</v>
      </c>
      <c r="E334" s="35" t="s">
        <v>200</v>
      </c>
      <c r="F334" s="36" t="s">
        <v>635</v>
      </c>
      <c r="G334" s="35" t="s">
        <v>78</v>
      </c>
      <c r="H334" s="315">
        <v>3700</v>
      </c>
      <c r="I334" s="315">
        <v>4500</v>
      </c>
    </row>
    <row r="335" spans="1:9" ht="25.5">
      <c r="A335" s="33"/>
      <c r="B335" s="66" t="s">
        <v>257</v>
      </c>
      <c r="C335" s="36"/>
      <c r="D335" s="36" t="s">
        <v>24</v>
      </c>
      <c r="E335" s="35" t="s">
        <v>200</v>
      </c>
      <c r="F335" s="36" t="s">
        <v>636</v>
      </c>
      <c r="G335" s="35"/>
      <c r="H335" s="315">
        <f>H337</f>
        <v>0</v>
      </c>
      <c r="I335" s="315">
        <f>I337</f>
        <v>13500</v>
      </c>
    </row>
    <row r="336" spans="1:9" ht="25.5">
      <c r="A336" s="33"/>
      <c r="B336" s="39" t="s">
        <v>76</v>
      </c>
      <c r="C336" s="36"/>
      <c r="D336" s="36" t="s">
        <v>24</v>
      </c>
      <c r="E336" s="35" t="s">
        <v>200</v>
      </c>
      <c r="F336" s="36" t="s">
        <v>636</v>
      </c>
      <c r="G336" s="35" t="s">
        <v>104</v>
      </c>
      <c r="H336" s="315">
        <f>H337</f>
        <v>0</v>
      </c>
      <c r="I336" s="315">
        <f>I337</f>
        <v>13500</v>
      </c>
    </row>
    <row r="337" spans="1:9" ht="25.5">
      <c r="A337" s="33"/>
      <c r="B337" s="34" t="s">
        <v>77</v>
      </c>
      <c r="C337" s="36"/>
      <c r="D337" s="36" t="s">
        <v>24</v>
      </c>
      <c r="E337" s="35" t="s">
        <v>200</v>
      </c>
      <c r="F337" s="36" t="s">
        <v>636</v>
      </c>
      <c r="G337" s="35" t="s">
        <v>78</v>
      </c>
      <c r="H337" s="315">
        <v>0</v>
      </c>
      <c r="I337" s="315">
        <v>13500</v>
      </c>
    </row>
    <row r="338" spans="1:9" ht="25.5">
      <c r="A338" s="33"/>
      <c r="B338" s="34" t="s">
        <v>209</v>
      </c>
      <c r="C338" s="36"/>
      <c r="D338" s="36" t="s">
        <v>24</v>
      </c>
      <c r="E338" s="35" t="s">
        <v>200</v>
      </c>
      <c r="F338" s="36" t="s">
        <v>642</v>
      </c>
      <c r="G338" s="35"/>
      <c r="H338" s="303">
        <f>H340</f>
        <v>0</v>
      </c>
      <c r="I338" s="303">
        <f>I340</f>
        <v>150</v>
      </c>
    </row>
    <row r="339" spans="1:9" ht="25.5">
      <c r="A339" s="33"/>
      <c r="B339" s="34" t="s">
        <v>76</v>
      </c>
      <c r="C339" s="36"/>
      <c r="D339" s="36" t="s">
        <v>24</v>
      </c>
      <c r="E339" s="35" t="s">
        <v>200</v>
      </c>
      <c r="F339" s="36" t="s">
        <v>637</v>
      </c>
      <c r="G339" s="35" t="s">
        <v>104</v>
      </c>
      <c r="H339" s="303">
        <f>H340</f>
        <v>0</v>
      </c>
      <c r="I339" s="303">
        <f>I340</f>
        <v>150</v>
      </c>
    </row>
    <row r="340" spans="1:9" ht="25.5">
      <c r="A340" s="33"/>
      <c r="B340" s="39" t="s">
        <v>77</v>
      </c>
      <c r="C340" s="36"/>
      <c r="D340" s="36" t="s">
        <v>24</v>
      </c>
      <c r="E340" s="35" t="s">
        <v>200</v>
      </c>
      <c r="F340" s="36" t="s">
        <v>637</v>
      </c>
      <c r="G340" s="35" t="s">
        <v>78</v>
      </c>
      <c r="H340" s="303">
        <v>0</v>
      </c>
      <c r="I340" s="303">
        <v>150</v>
      </c>
    </row>
    <row r="341" spans="1:9" ht="38.25">
      <c r="A341" s="33"/>
      <c r="B341" s="66" t="s">
        <v>211</v>
      </c>
      <c r="C341" s="36"/>
      <c r="D341" s="36" t="s">
        <v>24</v>
      </c>
      <c r="E341" s="35" t="s">
        <v>200</v>
      </c>
      <c r="F341" s="36" t="s">
        <v>638</v>
      </c>
      <c r="G341" s="35"/>
      <c r="H341" s="303">
        <f>H343</f>
        <v>500</v>
      </c>
      <c r="I341" s="303">
        <f>I343</f>
        <v>750</v>
      </c>
    </row>
    <row r="342" spans="1:9" ht="25.5">
      <c r="A342" s="33"/>
      <c r="B342" s="66" t="s">
        <v>76</v>
      </c>
      <c r="C342" s="36"/>
      <c r="D342" s="36" t="s">
        <v>24</v>
      </c>
      <c r="E342" s="35" t="s">
        <v>200</v>
      </c>
      <c r="F342" s="36" t="s">
        <v>638</v>
      </c>
      <c r="G342" s="35" t="s">
        <v>104</v>
      </c>
      <c r="H342" s="303">
        <f>H343</f>
        <v>500</v>
      </c>
      <c r="I342" s="303">
        <f>I343</f>
        <v>750</v>
      </c>
    </row>
    <row r="343" spans="1:9" ht="25.5">
      <c r="A343" s="33"/>
      <c r="B343" s="34" t="s">
        <v>77</v>
      </c>
      <c r="C343" s="36"/>
      <c r="D343" s="36" t="s">
        <v>24</v>
      </c>
      <c r="E343" s="35" t="s">
        <v>200</v>
      </c>
      <c r="F343" s="36" t="s">
        <v>638</v>
      </c>
      <c r="G343" s="35" t="s">
        <v>78</v>
      </c>
      <c r="H343" s="315">
        <f>1000-500</f>
        <v>500</v>
      </c>
      <c r="I343" s="315">
        <f>1250-500</f>
        <v>750</v>
      </c>
    </row>
    <row r="344" spans="1:9" s="6" customFormat="1" ht="13.5">
      <c r="A344" s="25"/>
      <c r="B344" s="26" t="s">
        <v>190</v>
      </c>
      <c r="C344" s="28"/>
      <c r="D344" s="28" t="s">
        <v>24</v>
      </c>
      <c r="E344" s="27" t="s">
        <v>191</v>
      </c>
      <c r="F344" s="28"/>
      <c r="G344" s="27"/>
      <c r="H344" s="306">
        <f>H345+H350+H362+H367+H372</f>
        <v>16903</v>
      </c>
      <c r="I344" s="306">
        <f>I345+I350+I362+I367+I372</f>
        <v>15753</v>
      </c>
    </row>
    <row r="345" spans="1:9" s="7" customFormat="1" ht="68.25" customHeight="1">
      <c r="A345" s="53"/>
      <c r="B345" s="47" t="s">
        <v>152</v>
      </c>
      <c r="C345" s="32"/>
      <c r="D345" s="32" t="s">
        <v>24</v>
      </c>
      <c r="E345" s="31" t="s">
        <v>191</v>
      </c>
      <c r="F345" s="32" t="s">
        <v>185</v>
      </c>
      <c r="G345" s="31" t="s">
        <v>54</v>
      </c>
      <c r="H345" s="157">
        <f>H346</f>
        <v>1200</v>
      </c>
      <c r="I345" s="157">
        <f>I346</f>
        <v>0</v>
      </c>
    </row>
    <row r="346" spans="1:9" s="7" customFormat="1" ht="39">
      <c r="A346" s="53"/>
      <c r="B346" s="39" t="s">
        <v>186</v>
      </c>
      <c r="C346" s="36"/>
      <c r="D346" s="36" t="s">
        <v>24</v>
      </c>
      <c r="E346" s="35" t="s">
        <v>191</v>
      </c>
      <c r="F346" s="36" t="s">
        <v>187</v>
      </c>
      <c r="G346" s="35" t="s">
        <v>54</v>
      </c>
      <c r="H346" s="124">
        <f>H347</f>
        <v>1200</v>
      </c>
      <c r="I346" s="124">
        <f>I347</f>
        <v>0</v>
      </c>
    </row>
    <row r="347" spans="1:9" s="7" customFormat="1" ht="13.5">
      <c r="A347" s="53"/>
      <c r="B347" s="39" t="s">
        <v>188</v>
      </c>
      <c r="C347" s="36"/>
      <c r="D347" s="36" t="s">
        <v>24</v>
      </c>
      <c r="E347" s="35" t="s">
        <v>191</v>
      </c>
      <c r="F347" s="36" t="s">
        <v>189</v>
      </c>
      <c r="G347" s="35"/>
      <c r="H347" s="125">
        <f>H349</f>
        <v>1200</v>
      </c>
      <c r="I347" s="125">
        <f>I349</f>
        <v>0</v>
      </c>
    </row>
    <row r="348" spans="1:9" s="7" customFormat="1" ht="26.25">
      <c r="A348" s="53"/>
      <c r="B348" s="39" t="s">
        <v>76</v>
      </c>
      <c r="C348" s="36"/>
      <c r="D348" s="36" t="s">
        <v>24</v>
      </c>
      <c r="E348" s="35" t="s">
        <v>191</v>
      </c>
      <c r="F348" s="40" t="s">
        <v>189</v>
      </c>
      <c r="G348" s="35" t="s">
        <v>104</v>
      </c>
      <c r="H348" s="125">
        <f>H349</f>
        <v>1200</v>
      </c>
      <c r="I348" s="125">
        <f>I349</f>
        <v>0</v>
      </c>
    </row>
    <row r="349" spans="1:9" s="7" customFormat="1" ht="26.25">
      <c r="A349" s="53"/>
      <c r="B349" s="34" t="s">
        <v>77</v>
      </c>
      <c r="C349" s="36"/>
      <c r="D349" s="36" t="s">
        <v>24</v>
      </c>
      <c r="E349" s="35" t="s">
        <v>191</v>
      </c>
      <c r="F349" s="40" t="s">
        <v>189</v>
      </c>
      <c r="G349" s="35" t="s">
        <v>78</v>
      </c>
      <c r="H349" s="125">
        <v>1200</v>
      </c>
      <c r="I349" s="125">
        <v>0</v>
      </c>
    </row>
    <row r="350" spans="1:9" ht="81" hidden="1">
      <c r="A350" s="54"/>
      <c r="B350" s="47" t="s">
        <v>153</v>
      </c>
      <c r="C350" s="32"/>
      <c r="D350" s="32" t="s">
        <v>24</v>
      </c>
      <c r="E350" s="31" t="s">
        <v>191</v>
      </c>
      <c r="F350" s="32" t="s">
        <v>192</v>
      </c>
      <c r="G350" s="31" t="s">
        <v>54</v>
      </c>
      <c r="H350" s="157">
        <f>H351</f>
        <v>0</v>
      </c>
      <c r="I350" s="157">
        <f>I351</f>
        <v>0</v>
      </c>
    </row>
    <row r="351" spans="1:9" ht="38.25" hidden="1">
      <c r="A351" s="54"/>
      <c r="B351" s="39" t="s">
        <v>213</v>
      </c>
      <c r="C351" s="36"/>
      <c r="D351" s="36" t="s">
        <v>24</v>
      </c>
      <c r="E351" s="35" t="s">
        <v>191</v>
      </c>
      <c r="F351" s="36" t="s">
        <v>214</v>
      </c>
      <c r="G351" s="35"/>
      <c r="H351" s="124">
        <f>H352</f>
        <v>0</v>
      </c>
      <c r="I351" s="124">
        <f>I352</f>
        <v>0</v>
      </c>
    </row>
    <row r="352" spans="1:9" ht="25.5" hidden="1">
      <c r="A352" s="54"/>
      <c r="B352" s="39" t="s">
        <v>28</v>
      </c>
      <c r="C352" s="36"/>
      <c r="D352" s="36" t="s">
        <v>24</v>
      </c>
      <c r="E352" s="35" t="s">
        <v>191</v>
      </c>
      <c r="F352" s="36" t="s">
        <v>214</v>
      </c>
      <c r="G352" s="35"/>
      <c r="H352" s="124">
        <f>H353+H359+H356</f>
        <v>0</v>
      </c>
      <c r="I352" s="124">
        <f>I353+I359+I356</f>
        <v>0</v>
      </c>
    </row>
    <row r="353" spans="1:9" s="5" customFormat="1" ht="25.5" hidden="1">
      <c r="A353" s="33"/>
      <c r="B353" s="39" t="s">
        <v>217</v>
      </c>
      <c r="C353" s="36"/>
      <c r="D353" s="36" t="s">
        <v>24</v>
      </c>
      <c r="E353" s="35" t="s">
        <v>191</v>
      </c>
      <c r="F353" s="36" t="s">
        <v>218</v>
      </c>
      <c r="G353" s="35"/>
      <c r="H353" s="125">
        <f>H355</f>
        <v>0</v>
      </c>
      <c r="I353" s="125">
        <f>I355</f>
        <v>0</v>
      </c>
    </row>
    <row r="354" spans="1:9" s="5" customFormat="1" ht="25.5" hidden="1">
      <c r="A354" s="33"/>
      <c r="B354" s="39" t="s">
        <v>76</v>
      </c>
      <c r="C354" s="36"/>
      <c r="D354" s="36" t="s">
        <v>24</v>
      </c>
      <c r="E354" s="35" t="s">
        <v>191</v>
      </c>
      <c r="F354" s="36" t="s">
        <v>218</v>
      </c>
      <c r="G354" s="35" t="s">
        <v>104</v>
      </c>
      <c r="H354" s="125">
        <f>H355</f>
        <v>0</v>
      </c>
      <c r="I354" s="125">
        <f>I355</f>
        <v>0</v>
      </c>
    </row>
    <row r="355" spans="1:9" ht="25.5" hidden="1">
      <c r="A355" s="33"/>
      <c r="B355" s="34" t="s">
        <v>77</v>
      </c>
      <c r="C355" s="36"/>
      <c r="D355" s="36" t="s">
        <v>24</v>
      </c>
      <c r="E355" s="35" t="s">
        <v>191</v>
      </c>
      <c r="F355" s="36" t="s">
        <v>218</v>
      </c>
      <c r="G355" s="35" t="s">
        <v>78</v>
      </c>
      <c r="H355" s="125">
        <v>0</v>
      </c>
      <c r="I355" s="125">
        <v>0</v>
      </c>
    </row>
    <row r="356" spans="1:9" ht="51" hidden="1">
      <c r="A356" s="33"/>
      <c r="B356" s="67" t="s">
        <v>221</v>
      </c>
      <c r="C356" s="36"/>
      <c r="D356" s="36" t="s">
        <v>24</v>
      </c>
      <c r="E356" s="35" t="s">
        <v>191</v>
      </c>
      <c r="F356" s="36" t="s">
        <v>222</v>
      </c>
      <c r="G356" s="35"/>
      <c r="H356" s="125">
        <f>H357</f>
        <v>0</v>
      </c>
      <c r="I356" s="125">
        <f>I357</f>
        <v>0</v>
      </c>
    </row>
    <row r="357" spans="1:9" ht="25.5" hidden="1">
      <c r="A357" s="33"/>
      <c r="B357" s="67" t="s">
        <v>76</v>
      </c>
      <c r="C357" s="36"/>
      <c r="D357" s="36" t="s">
        <v>24</v>
      </c>
      <c r="E357" s="35" t="s">
        <v>191</v>
      </c>
      <c r="F357" s="36" t="s">
        <v>222</v>
      </c>
      <c r="G357" s="35" t="s">
        <v>104</v>
      </c>
      <c r="H357" s="125">
        <f>H358</f>
        <v>0</v>
      </c>
      <c r="I357" s="125">
        <f>I358</f>
        <v>0</v>
      </c>
    </row>
    <row r="358" spans="1:9" ht="25.5" hidden="1">
      <c r="A358" s="33"/>
      <c r="B358" s="34" t="s">
        <v>77</v>
      </c>
      <c r="C358" s="36"/>
      <c r="D358" s="36" t="s">
        <v>24</v>
      </c>
      <c r="E358" s="35" t="s">
        <v>191</v>
      </c>
      <c r="F358" s="36" t="s">
        <v>222</v>
      </c>
      <c r="G358" s="35" t="s">
        <v>78</v>
      </c>
      <c r="H358" s="125">
        <v>0</v>
      </c>
      <c r="I358" s="125">
        <v>0</v>
      </c>
    </row>
    <row r="359" spans="1:9" ht="51" hidden="1">
      <c r="A359" s="33"/>
      <c r="B359" s="67" t="s">
        <v>219</v>
      </c>
      <c r="C359" s="36"/>
      <c r="D359" s="36" t="s">
        <v>24</v>
      </c>
      <c r="E359" s="35" t="s">
        <v>191</v>
      </c>
      <c r="F359" s="36" t="s">
        <v>220</v>
      </c>
      <c r="G359" s="35"/>
      <c r="H359" s="125">
        <f>H361</f>
        <v>0</v>
      </c>
      <c r="I359" s="125">
        <f>I361</f>
        <v>0</v>
      </c>
    </row>
    <row r="360" spans="1:9" ht="25.5" hidden="1">
      <c r="A360" s="33"/>
      <c r="B360" s="67" t="s">
        <v>76</v>
      </c>
      <c r="C360" s="36"/>
      <c r="D360" s="36" t="s">
        <v>24</v>
      </c>
      <c r="E360" s="35" t="s">
        <v>191</v>
      </c>
      <c r="F360" s="36" t="s">
        <v>220</v>
      </c>
      <c r="G360" s="35" t="s">
        <v>104</v>
      </c>
      <c r="H360" s="125">
        <f>H361</f>
        <v>0</v>
      </c>
      <c r="I360" s="125">
        <f>I361</f>
        <v>0</v>
      </c>
    </row>
    <row r="361" spans="1:9" ht="24" customHeight="1" hidden="1">
      <c r="A361" s="33"/>
      <c r="B361" s="34" t="s">
        <v>77</v>
      </c>
      <c r="C361" s="36"/>
      <c r="D361" s="36" t="s">
        <v>24</v>
      </c>
      <c r="E361" s="35" t="s">
        <v>191</v>
      </c>
      <c r="F361" s="36" t="s">
        <v>220</v>
      </c>
      <c r="G361" s="35" t="s">
        <v>78</v>
      </c>
      <c r="H361" s="125">
        <v>0</v>
      </c>
      <c r="I361" s="125">
        <v>0</v>
      </c>
    </row>
    <row r="362" spans="1:9" ht="42" customHeight="1" hidden="1">
      <c r="A362" s="33"/>
      <c r="B362" s="30" t="s">
        <v>154</v>
      </c>
      <c r="C362" s="31"/>
      <c r="D362" s="48" t="s">
        <v>24</v>
      </c>
      <c r="E362" s="70" t="s">
        <v>191</v>
      </c>
      <c r="F362" s="31" t="s">
        <v>223</v>
      </c>
      <c r="G362" s="31"/>
      <c r="H362" s="311">
        <f aca="true" t="shared" si="16" ref="H362:I365">H363</f>
        <v>0</v>
      </c>
      <c r="I362" s="311">
        <f t="shared" si="16"/>
        <v>0</v>
      </c>
    </row>
    <row r="363" spans="1:9" ht="27" customHeight="1" hidden="1">
      <c r="A363" s="33"/>
      <c r="B363" s="34" t="s">
        <v>21</v>
      </c>
      <c r="C363" s="31"/>
      <c r="D363" s="36" t="s">
        <v>24</v>
      </c>
      <c r="E363" s="35" t="s">
        <v>191</v>
      </c>
      <c r="F363" s="35" t="s">
        <v>225</v>
      </c>
      <c r="G363" s="35"/>
      <c r="H363" s="125">
        <f t="shared" si="16"/>
        <v>0</v>
      </c>
      <c r="I363" s="125">
        <f t="shared" si="16"/>
        <v>0</v>
      </c>
    </row>
    <row r="364" spans="1:9" ht="14.25" customHeight="1" hidden="1">
      <c r="A364" s="33"/>
      <c r="B364" s="34" t="s">
        <v>226</v>
      </c>
      <c r="C364" s="35"/>
      <c r="D364" s="36" t="s">
        <v>24</v>
      </c>
      <c r="E364" s="35" t="s">
        <v>191</v>
      </c>
      <c r="F364" s="35" t="s">
        <v>227</v>
      </c>
      <c r="G364" s="35"/>
      <c r="H364" s="125">
        <f t="shared" si="16"/>
        <v>0</v>
      </c>
      <c r="I364" s="125">
        <f t="shared" si="16"/>
        <v>0</v>
      </c>
    </row>
    <row r="365" spans="1:9" ht="27" customHeight="1" hidden="1">
      <c r="A365" s="33"/>
      <c r="B365" s="34" t="s">
        <v>76</v>
      </c>
      <c r="C365" s="35"/>
      <c r="D365" s="36" t="s">
        <v>24</v>
      </c>
      <c r="E365" s="35" t="s">
        <v>191</v>
      </c>
      <c r="F365" s="35" t="s">
        <v>227</v>
      </c>
      <c r="G365" s="35" t="s">
        <v>104</v>
      </c>
      <c r="H365" s="125">
        <f t="shared" si="16"/>
        <v>0</v>
      </c>
      <c r="I365" s="125">
        <f t="shared" si="16"/>
        <v>0</v>
      </c>
    </row>
    <row r="366" spans="1:9" ht="27" customHeight="1" hidden="1">
      <c r="A366" s="33"/>
      <c r="B366" s="34" t="s">
        <v>77</v>
      </c>
      <c r="C366" s="35"/>
      <c r="D366" s="36" t="s">
        <v>24</v>
      </c>
      <c r="E366" s="35" t="s">
        <v>191</v>
      </c>
      <c r="F366" s="35" t="s">
        <v>227</v>
      </c>
      <c r="G366" s="35" t="s">
        <v>78</v>
      </c>
      <c r="H366" s="125">
        <v>0</v>
      </c>
      <c r="I366" s="125">
        <v>0</v>
      </c>
    </row>
    <row r="367" spans="1:9" ht="40.5" customHeight="1">
      <c r="A367" s="33"/>
      <c r="B367" s="47" t="s">
        <v>253</v>
      </c>
      <c r="C367" s="32"/>
      <c r="D367" s="32" t="s">
        <v>24</v>
      </c>
      <c r="E367" s="31" t="s">
        <v>191</v>
      </c>
      <c r="F367" s="32" t="s">
        <v>254</v>
      </c>
      <c r="G367" s="31" t="s">
        <v>54</v>
      </c>
      <c r="H367" s="157">
        <f>H368</f>
        <v>1650</v>
      </c>
      <c r="I367" s="157">
        <f>I368</f>
        <v>0</v>
      </c>
    </row>
    <row r="368" spans="1:9" ht="15" customHeight="1">
      <c r="A368" s="54"/>
      <c r="B368" s="39" t="s">
        <v>255</v>
      </c>
      <c r="C368" s="36"/>
      <c r="D368" s="36" t="s">
        <v>24</v>
      </c>
      <c r="E368" s="35" t="s">
        <v>191</v>
      </c>
      <c r="F368" s="36" t="s">
        <v>256</v>
      </c>
      <c r="G368" s="35" t="s">
        <v>54</v>
      </c>
      <c r="H368" s="124">
        <f>H369</f>
        <v>1650</v>
      </c>
      <c r="I368" s="124">
        <f>I369</f>
        <v>0</v>
      </c>
    </row>
    <row r="369" spans="1:9" ht="15" customHeight="1">
      <c r="A369" s="33"/>
      <c r="B369" s="66" t="s">
        <v>188</v>
      </c>
      <c r="C369" s="36"/>
      <c r="D369" s="36" t="s">
        <v>24</v>
      </c>
      <c r="E369" s="35" t="s">
        <v>191</v>
      </c>
      <c r="F369" s="40" t="s">
        <v>487</v>
      </c>
      <c r="G369" s="35"/>
      <c r="H369" s="125">
        <f>H371</f>
        <v>1650</v>
      </c>
      <c r="I369" s="125">
        <f>I371</f>
        <v>0</v>
      </c>
    </row>
    <row r="370" spans="1:9" ht="27" customHeight="1">
      <c r="A370" s="33"/>
      <c r="B370" s="66" t="s">
        <v>76</v>
      </c>
      <c r="C370" s="36"/>
      <c r="D370" s="36" t="s">
        <v>24</v>
      </c>
      <c r="E370" s="35" t="s">
        <v>191</v>
      </c>
      <c r="F370" s="40" t="s">
        <v>487</v>
      </c>
      <c r="G370" s="35" t="s">
        <v>104</v>
      </c>
      <c r="H370" s="125">
        <f>H371</f>
        <v>1650</v>
      </c>
      <c r="I370" s="125">
        <f>I371</f>
        <v>0</v>
      </c>
    </row>
    <row r="371" spans="1:9" ht="27" customHeight="1">
      <c r="A371" s="33"/>
      <c r="B371" s="34" t="s">
        <v>77</v>
      </c>
      <c r="C371" s="36"/>
      <c r="D371" s="36" t="s">
        <v>24</v>
      </c>
      <c r="E371" s="35" t="s">
        <v>191</v>
      </c>
      <c r="F371" s="40" t="s">
        <v>487</v>
      </c>
      <c r="G371" s="35" t="s">
        <v>78</v>
      </c>
      <c r="H371" s="125">
        <v>1650</v>
      </c>
      <c r="I371" s="125">
        <v>0</v>
      </c>
    </row>
    <row r="372" spans="1:9" ht="39.75" customHeight="1">
      <c r="A372" s="33"/>
      <c r="B372" s="43" t="s">
        <v>320</v>
      </c>
      <c r="C372" s="68"/>
      <c r="D372" s="68" t="s">
        <v>24</v>
      </c>
      <c r="E372" s="69" t="s">
        <v>191</v>
      </c>
      <c r="F372" s="44" t="s">
        <v>321</v>
      </c>
      <c r="G372" s="70"/>
      <c r="H372" s="312">
        <f>H373</f>
        <v>14053</v>
      </c>
      <c r="I372" s="312">
        <f>I373</f>
        <v>15753</v>
      </c>
    </row>
    <row r="373" spans="1:9" ht="12.75">
      <c r="A373" s="33"/>
      <c r="B373" s="34" t="s">
        <v>272</v>
      </c>
      <c r="C373" s="68"/>
      <c r="D373" s="36" t="s">
        <v>24</v>
      </c>
      <c r="E373" s="35" t="s">
        <v>191</v>
      </c>
      <c r="F373" s="41" t="s">
        <v>322</v>
      </c>
      <c r="G373" s="70"/>
      <c r="H373" s="124">
        <f>H374</f>
        <v>14053</v>
      </c>
      <c r="I373" s="124">
        <f>I374</f>
        <v>15753</v>
      </c>
    </row>
    <row r="374" spans="1:9" ht="12.75">
      <c r="A374" s="33"/>
      <c r="B374" s="34" t="s">
        <v>272</v>
      </c>
      <c r="C374" s="68"/>
      <c r="D374" s="36" t="s">
        <v>24</v>
      </c>
      <c r="E374" s="35" t="s">
        <v>191</v>
      </c>
      <c r="F374" s="41" t="s">
        <v>323</v>
      </c>
      <c r="G374" s="70"/>
      <c r="H374" s="124">
        <f>H375+H380+H385</f>
        <v>14053</v>
      </c>
      <c r="I374" s="124">
        <f>I375+I380+I385</f>
        <v>15753</v>
      </c>
    </row>
    <row r="375" spans="1:9" ht="25.5">
      <c r="A375" s="33"/>
      <c r="B375" s="39" t="s">
        <v>217</v>
      </c>
      <c r="C375" s="68"/>
      <c r="D375" s="36" t="s">
        <v>24</v>
      </c>
      <c r="E375" s="35" t="s">
        <v>191</v>
      </c>
      <c r="F375" s="41" t="s">
        <v>347</v>
      </c>
      <c r="G375" s="70"/>
      <c r="H375" s="124">
        <f>H377+H379</f>
        <v>13200</v>
      </c>
      <c r="I375" s="124">
        <f>I377+I379</f>
        <v>11700</v>
      </c>
    </row>
    <row r="376" spans="1:9" ht="25.5">
      <c r="A376" s="33"/>
      <c r="B376" s="39" t="s">
        <v>76</v>
      </c>
      <c r="C376" s="68"/>
      <c r="D376" s="36" t="s">
        <v>24</v>
      </c>
      <c r="E376" s="35" t="s">
        <v>191</v>
      </c>
      <c r="F376" s="41" t="s">
        <v>347</v>
      </c>
      <c r="G376" s="35" t="s">
        <v>104</v>
      </c>
      <c r="H376" s="124">
        <f>H377</f>
        <v>13200</v>
      </c>
      <c r="I376" s="124">
        <f>I377</f>
        <v>11700</v>
      </c>
    </row>
    <row r="377" spans="1:9" ht="25.5">
      <c r="A377" s="33"/>
      <c r="B377" s="34" t="s">
        <v>77</v>
      </c>
      <c r="C377" s="68"/>
      <c r="D377" s="36" t="s">
        <v>24</v>
      </c>
      <c r="E377" s="35" t="s">
        <v>191</v>
      </c>
      <c r="F377" s="41" t="s">
        <v>347</v>
      </c>
      <c r="G377" s="35" t="s">
        <v>78</v>
      </c>
      <c r="H377" s="124">
        <v>13200</v>
      </c>
      <c r="I377" s="124">
        <f>14700-3000</f>
        <v>11700</v>
      </c>
    </row>
    <row r="378" spans="1:9" ht="12.75" hidden="1">
      <c r="A378" s="33"/>
      <c r="B378" s="34" t="s">
        <v>127</v>
      </c>
      <c r="C378" s="68"/>
      <c r="D378" s="36" t="s">
        <v>24</v>
      </c>
      <c r="E378" s="35" t="s">
        <v>191</v>
      </c>
      <c r="F378" s="41" t="s">
        <v>347</v>
      </c>
      <c r="G378" s="35" t="s">
        <v>128</v>
      </c>
      <c r="H378" s="124">
        <f aca="true" t="shared" si="17" ref="H378:I383">H379</f>
        <v>0</v>
      </c>
      <c r="I378" s="124">
        <f t="shared" si="17"/>
        <v>0</v>
      </c>
    </row>
    <row r="379" spans="1:9" ht="12.75" hidden="1">
      <c r="A379" s="33"/>
      <c r="B379" s="34" t="s">
        <v>312</v>
      </c>
      <c r="C379" s="68"/>
      <c r="D379" s="36" t="s">
        <v>24</v>
      </c>
      <c r="E379" s="35" t="s">
        <v>191</v>
      </c>
      <c r="F379" s="41" t="s">
        <v>347</v>
      </c>
      <c r="G379" s="35" t="s">
        <v>313</v>
      </c>
      <c r="H379" s="124">
        <v>0</v>
      </c>
      <c r="I379" s="124">
        <v>0</v>
      </c>
    </row>
    <row r="380" spans="1:9" ht="12.75">
      <c r="A380" s="33"/>
      <c r="B380" s="34" t="s">
        <v>348</v>
      </c>
      <c r="C380" s="36"/>
      <c r="D380" s="36" t="s">
        <v>24</v>
      </c>
      <c r="E380" s="35" t="s">
        <v>191</v>
      </c>
      <c r="F380" s="41" t="s">
        <v>349</v>
      </c>
      <c r="G380" s="35"/>
      <c r="H380" s="125">
        <f>H382+H384</f>
        <v>853</v>
      </c>
      <c r="I380" s="125">
        <f>I382+I384</f>
        <v>4053</v>
      </c>
    </row>
    <row r="381" spans="1:9" ht="25.5">
      <c r="A381" s="33"/>
      <c r="B381" s="34" t="s">
        <v>76</v>
      </c>
      <c r="C381" s="36"/>
      <c r="D381" s="36" t="s">
        <v>24</v>
      </c>
      <c r="E381" s="35" t="s">
        <v>191</v>
      </c>
      <c r="F381" s="41" t="s">
        <v>349</v>
      </c>
      <c r="G381" s="35" t="s">
        <v>104</v>
      </c>
      <c r="H381" s="125">
        <f t="shared" si="17"/>
        <v>853</v>
      </c>
      <c r="I381" s="125">
        <f t="shared" si="17"/>
        <v>4053</v>
      </c>
    </row>
    <row r="382" spans="1:9" ht="25.5">
      <c r="A382" s="33"/>
      <c r="B382" s="34" t="s">
        <v>77</v>
      </c>
      <c r="C382" s="36"/>
      <c r="D382" s="36" t="s">
        <v>24</v>
      </c>
      <c r="E382" s="35" t="s">
        <v>191</v>
      </c>
      <c r="F382" s="41" t="s">
        <v>349</v>
      </c>
      <c r="G382" s="41" t="s">
        <v>78</v>
      </c>
      <c r="H382" s="125">
        <f>10853-7000-2000-500-500</f>
        <v>853</v>
      </c>
      <c r="I382" s="125">
        <f>12053-5000-500-2500</f>
        <v>4053</v>
      </c>
    </row>
    <row r="383" spans="1:9" ht="12.75" hidden="1">
      <c r="A383" s="33"/>
      <c r="B383" s="34" t="s">
        <v>127</v>
      </c>
      <c r="C383" s="36"/>
      <c r="D383" s="36" t="s">
        <v>24</v>
      </c>
      <c r="E383" s="35" t="s">
        <v>191</v>
      </c>
      <c r="F383" s="41" t="s">
        <v>349</v>
      </c>
      <c r="G383" s="41" t="s">
        <v>128</v>
      </c>
      <c r="H383" s="125">
        <f t="shared" si="17"/>
        <v>0</v>
      </c>
      <c r="I383" s="125">
        <f t="shared" si="17"/>
        <v>0</v>
      </c>
    </row>
    <row r="384" spans="1:9" ht="17.25" customHeight="1" hidden="1">
      <c r="A384" s="33"/>
      <c r="B384" s="34" t="s">
        <v>312</v>
      </c>
      <c r="C384" s="36"/>
      <c r="D384" s="36" t="s">
        <v>24</v>
      </c>
      <c r="E384" s="35" t="s">
        <v>191</v>
      </c>
      <c r="F384" s="41" t="s">
        <v>349</v>
      </c>
      <c r="G384" s="41" t="s">
        <v>313</v>
      </c>
      <c r="H384" s="125">
        <v>0</v>
      </c>
      <c r="I384" s="125">
        <v>0</v>
      </c>
    </row>
    <row r="385" spans="1:9" ht="27.75" customHeight="1" hidden="1">
      <c r="A385" s="33"/>
      <c r="B385" s="34" t="s">
        <v>449</v>
      </c>
      <c r="C385" s="36"/>
      <c r="D385" s="36" t="s">
        <v>24</v>
      </c>
      <c r="E385" s="35" t="s">
        <v>191</v>
      </c>
      <c r="F385" s="35" t="s">
        <v>325</v>
      </c>
      <c r="G385" s="35"/>
      <c r="H385" s="125">
        <f>H386</f>
        <v>0</v>
      </c>
      <c r="I385" s="125">
        <f>I386</f>
        <v>0</v>
      </c>
    </row>
    <row r="386" spans="1:9" ht="27" customHeight="1" hidden="1">
      <c r="A386" s="33"/>
      <c r="B386" s="34" t="s">
        <v>76</v>
      </c>
      <c r="C386" s="36"/>
      <c r="D386" s="36" t="s">
        <v>24</v>
      </c>
      <c r="E386" s="35" t="s">
        <v>191</v>
      </c>
      <c r="F386" s="41" t="s">
        <v>325</v>
      </c>
      <c r="G386" s="36">
        <v>200</v>
      </c>
      <c r="H386" s="125">
        <f>H387</f>
        <v>0</v>
      </c>
      <c r="I386" s="125">
        <f>I387</f>
        <v>0</v>
      </c>
    </row>
    <row r="387" spans="1:9" ht="27" customHeight="1" hidden="1">
      <c r="A387" s="33"/>
      <c r="B387" s="34" t="s">
        <v>77</v>
      </c>
      <c r="C387" s="36"/>
      <c r="D387" s="36" t="s">
        <v>24</v>
      </c>
      <c r="E387" s="35" t="s">
        <v>191</v>
      </c>
      <c r="F387" s="41" t="s">
        <v>325</v>
      </c>
      <c r="G387" s="36">
        <v>240</v>
      </c>
      <c r="H387" s="125">
        <v>0</v>
      </c>
      <c r="I387" s="125">
        <v>0</v>
      </c>
    </row>
    <row r="388" spans="1:9" ht="15.75">
      <c r="A388" s="21" t="s">
        <v>32</v>
      </c>
      <c r="B388" s="22" t="s">
        <v>30</v>
      </c>
      <c r="C388" s="52"/>
      <c r="D388" s="52" t="s">
        <v>31</v>
      </c>
      <c r="E388" s="52"/>
      <c r="F388" s="52"/>
      <c r="G388" s="52"/>
      <c r="H388" s="309">
        <f aca="true" t="shared" si="18" ref="H388:I391">H389</f>
        <v>360</v>
      </c>
      <c r="I388" s="309">
        <f t="shared" si="18"/>
        <v>360</v>
      </c>
    </row>
    <row r="389" spans="1:9" ht="13.5">
      <c r="A389" s="25"/>
      <c r="B389" s="71" t="s">
        <v>265</v>
      </c>
      <c r="C389" s="72"/>
      <c r="D389" s="72" t="s">
        <v>31</v>
      </c>
      <c r="E389" s="72" t="s">
        <v>266</v>
      </c>
      <c r="F389" s="72"/>
      <c r="G389" s="72"/>
      <c r="H389" s="313">
        <f t="shared" si="18"/>
        <v>360</v>
      </c>
      <c r="I389" s="313">
        <f t="shared" si="18"/>
        <v>360</v>
      </c>
    </row>
    <row r="390" spans="1:9" ht="56.25" customHeight="1">
      <c r="A390" s="29"/>
      <c r="B390" s="30" t="s">
        <v>259</v>
      </c>
      <c r="C390" s="31"/>
      <c r="D390" s="31" t="s">
        <v>31</v>
      </c>
      <c r="E390" s="31" t="s">
        <v>266</v>
      </c>
      <c r="F390" s="44" t="s">
        <v>260</v>
      </c>
      <c r="G390" s="31"/>
      <c r="H390" s="157">
        <f t="shared" si="18"/>
        <v>360</v>
      </c>
      <c r="I390" s="157">
        <f t="shared" si="18"/>
        <v>360</v>
      </c>
    </row>
    <row r="391" spans="1:9" ht="26.25">
      <c r="A391" s="29"/>
      <c r="B391" s="39" t="s">
        <v>261</v>
      </c>
      <c r="C391" s="31"/>
      <c r="D391" s="35" t="s">
        <v>31</v>
      </c>
      <c r="E391" s="35" t="s">
        <v>266</v>
      </c>
      <c r="F391" s="35" t="s">
        <v>262</v>
      </c>
      <c r="G391" s="31"/>
      <c r="H391" s="124">
        <f t="shared" si="18"/>
        <v>360</v>
      </c>
      <c r="I391" s="124">
        <f t="shared" si="18"/>
        <v>360</v>
      </c>
    </row>
    <row r="392" spans="1:9" ht="12.75">
      <c r="A392" s="33"/>
      <c r="B392" s="39" t="s">
        <v>263</v>
      </c>
      <c r="C392" s="35"/>
      <c r="D392" s="35" t="s">
        <v>31</v>
      </c>
      <c r="E392" s="35" t="s">
        <v>266</v>
      </c>
      <c r="F392" s="35" t="s">
        <v>264</v>
      </c>
      <c r="G392" s="35"/>
      <c r="H392" s="124">
        <f>H394</f>
        <v>360</v>
      </c>
      <c r="I392" s="124">
        <f>I394</f>
        <v>360</v>
      </c>
    </row>
    <row r="393" spans="1:9" ht="25.5">
      <c r="A393" s="33"/>
      <c r="B393" s="39" t="s">
        <v>76</v>
      </c>
      <c r="C393" s="35"/>
      <c r="D393" s="35" t="s">
        <v>31</v>
      </c>
      <c r="E393" s="35" t="s">
        <v>266</v>
      </c>
      <c r="F393" s="35" t="s">
        <v>264</v>
      </c>
      <c r="G393" s="35" t="s">
        <v>104</v>
      </c>
      <c r="H393" s="124">
        <f aca="true" t="shared" si="19" ref="H393:I399">H394</f>
        <v>360</v>
      </c>
      <c r="I393" s="124">
        <f t="shared" si="19"/>
        <v>360</v>
      </c>
    </row>
    <row r="394" spans="1:9" ht="25.5">
      <c r="A394" s="33"/>
      <c r="B394" s="34" t="s">
        <v>77</v>
      </c>
      <c r="C394" s="35"/>
      <c r="D394" s="35" t="s">
        <v>31</v>
      </c>
      <c r="E394" s="35" t="s">
        <v>266</v>
      </c>
      <c r="F394" s="35" t="s">
        <v>264</v>
      </c>
      <c r="G394" s="35" t="s">
        <v>78</v>
      </c>
      <c r="H394" s="125">
        <v>360</v>
      </c>
      <c r="I394" s="125">
        <v>360</v>
      </c>
    </row>
    <row r="395" spans="1:9" ht="15.75" hidden="1">
      <c r="A395" s="21" t="s">
        <v>35</v>
      </c>
      <c r="B395" s="22" t="s">
        <v>33</v>
      </c>
      <c r="C395" s="52"/>
      <c r="D395" s="52" t="s">
        <v>34</v>
      </c>
      <c r="E395" s="52"/>
      <c r="F395" s="52"/>
      <c r="G395" s="52"/>
      <c r="H395" s="309">
        <f>H397</f>
        <v>0</v>
      </c>
      <c r="I395" s="309">
        <f>I397</f>
        <v>0</v>
      </c>
    </row>
    <row r="396" spans="1:9" ht="13.5" hidden="1">
      <c r="A396" s="25"/>
      <c r="B396" s="71" t="s">
        <v>125</v>
      </c>
      <c r="C396" s="72"/>
      <c r="D396" s="72" t="s">
        <v>34</v>
      </c>
      <c r="E396" s="72" t="s">
        <v>126</v>
      </c>
      <c r="F396" s="72"/>
      <c r="G396" s="72"/>
      <c r="H396" s="313">
        <f t="shared" si="19"/>
        <v>0</v>
      </c>
      <c r="I396" s="313">
        <f t="shared" si="19"/>
        <v>0</v>
      </c>
    </row>
    <row r="397" spans="1:9" ht="54.75" customHeight="1" hidden="1">
      <c r="A397" s="33"/>
      <c r="B397" s="47" t="s">
        <v>155</v>
      </c>
      <c r="C397" s="32"/>
      <c r="D397" s="31" t="s">
        <v>34</v>
      </c>
      <c r="E397" s="31" t="s">
        <v>126</v>
      </c>
      <c r="F397" s="44" t="s">
        <v>232</v>
      </c>
      <c r="G397" s="32"/>
      <c r="H397" s="125">
        <f t="shared" si="19"/>
        <v>0</v>
      </c>
      <c r="I397" s="125">
        <f t="shared" si="19"/>
        <v>0</v>
      </c>
    </row>
    <row r="398" spans="1:9" ht="51" hidden="1">
      <c r="A398" s="33"/>
      <c r="B398" s="39" t="s">
        <v>247</v>
      </c>
      <c r="C398" s="35"/>
      <c r="D398" s="35" t="s">
        <v>34</v>
      </c>
      <c r="E398" s="35" t="s">
        <v>126</v>
      </c>
      <c r="F398" s="35" t="s">
        <v>248</v>
      </c>
      <c r="G398" s="35"/>
      <c r="H398" s="125">
        <f t="shared" si="19"/>
        <v>0</v>
      </c>
      <c r="I398" s="125">
        <f t="shared" si="19"/>
        <v>0</v>
      </c>
    </row>
    <row r="399" spans="1:9" ht="25.5" hidden="1">
      <c r="A399" s="33"/>
      <c r="B399" s="39" t="s">
        <v>249</v>
      </c>
      <c r="C399" s="35"/>
      <c r="D399" s="35" t="s">
        <v>34</v>
      </c>
      <c r="E399" s="35" t="s">
        <v>126</v>
      </c>
      <c r="F399" s="35" t="s">
        <v>250</v>
      </c>
      <c r="G399" s="35"/>
      <c r="H399" s="125">
        <f t="shared" si="19"/>
        <v>0</v>
      </c>
      <c r="I399" s="125">
        <f t="shared" si="19"/>
        <v>0</v>
      </c>
    </row>
    <row r="400" spans="1:9" ht="15.75" customHeight="1" hidden="1">
      <c r="A400" s="33"/>
      <c r="B400" s="39" t="s">
        <v>251</v>
      </c>
      <c r="C400" s="35"/>
      <c r="D400" s="35" t="s">
        <v>34</v>
      </c>
      <c r="E400" s="35" t="s">
        <v>126</v>
      </c>
      <c r="F400" s="35" t="s">
        <v>252</v>
      </c>
      <c r="G400" s="35"/>
      <c r="H400" s="125">
        <f>H402</f>
        <v>0</v>
      </c>
      <c r="I400" s="125">
        <f>I402</f>
        <v>0</v>
      </c>
    </row>
    <row r="401" spans="1:9" ht="24" customHeight="1" hidden="1">
      <c r="A401" s="33"/>
      <c r="B401" s="39" t="s">
        <v>76</v>
      </c>
      <c r="C401" s="35"/>
      <c r="D401" s="35" t="s">
        <v>34</v>
      </c>
      <c r="E401" s="35" t="s">
        <v>126</v>
      </c>
      <c r="F401" s="35" t="s">
        <v>252</v>
      </c>
      <c r="G401" s="35" t="s">
        <v>104</v>
      </c>
      <c r="H401" s="125">
        <f aca="true" t="shared" si="20" ref="H401:I407">H402</f>
        <v>0</v>
      </c>
      <c r="I401" s="125">
        <f t="shared" si="20"/>
        <v>0</v>
      </c>
    </row>
    <row r="402" spans="1:9" ht="25.5" hidden="1">
      <c r="A402" s="33"/>
      <c r="B402" s="34" t="s">
        <v>77</v>
      </c>
      <c r="C402" s="35"/>
      <c r="D402" s="35" t="s">
        <v>34</v>
      </c>
      <c r="E402" s="35" t="s">
        <v>126</v>
      </c>
      <c r="F402" s="35" t="s">
        <v>252</v>
      </c>
      <c r="G402" s="35" t="s">
        <v>78</v>
      </c>
      <c r="H402" s="125">
        <v>0</v>
      </c>
      <c r="I402" s="125">
        <v>0</v>
      </c>
    </row>
    <row r="403" spans="1:9" ht="15.75">
      <c r="A403" s="21" t="s">
        <v>35</v>
      </c>
      <c r="B403" s="22" t="s">
        <v>36</v>
      </c>
      <c r="C403" s="52"/>
      <c r="D403" s="52" t="s">
        <v>37</v>
      </c>
      <c r="E403" s="52"/>
      <c r="F403" s="52"/>
      <c r="G403" s="52"/>
      <c r="H403" s="309">
        <f>H404+H411</f>
        <v>701</v>
      </c>
      <c r="I403" s="309">
        <f>I404+I411</f>
        <v>417</v>
      </c>
    </row>
    <row r="404" spans="1:9" ht="12.75">
      <c r="A404" s="42"/>
      <c r="B404" s="26" t="s">
        <v>331</v>
      </c>
      <c r="C404" s="28"/>
      <c r="D404" s="28" t="s">
        <v>37</v>
      </c>
      <c r="E404" s="28">
        <v>1001</v>
      </c>
      <c r="F404" s="28" t="s">
        <v>83</v>
      </c>
      <c r="G404" s="28" t="s">
        <v>83</v>
      </c>
      <c r="H404" s="306">
        <f t="shared" si="20"/>
        <v>401</v>
      </c>
      <c r="I404" s="306">
        <f t="shared" si="20"/>
        <v>417</v>
      </c>
    </row>
    <row r="405" spans="1:9" s="3" customFormat="1" ht="39.75" customHeight="1">
      <c r="A405" s="49"/>
      <c r="B405" s="43" t="s">
        <v>320</v>
      </c>
      <c r="C405" s="32"/>
      <c r="D405" s="32">
        <v>1000</v>
      </c>
      <c r="E405" s="32">
        <v>1001</v>
      </c>
      <c r="F405" s="44" t="s">
        <v>321</v>
      </c>
      <c r="G405" s="32"/>
      <c r="H405" s="157">
        <f t="shared" si="20"/>
        <v>401</v>
      </c>
      <c r="I405" s="157">
        <f t="shared" si="20"/>
        <v>417</v>
      </c>
    </row>
    <row r="406" spans="1:9" s="3" customFormat="1" ht="15">
      <c r="A406" s="49"/>
      <c r="B406" s="34" t="s">
        <v>272</v>
      </c>
      <c r="C406" s="32"/>
      <c r="D406" s="36">
        <v>1000</v>
      </c>
      <c r="E406" s="36">
        <v>1001</v>
      </c>
      <c r="F406" s="41" t="s">
        <v>322</v>
      </c>
      <c r="G406" s="32"/>
      <c r="H406" s="124">
        <f t="shared" si="20"/>
        <v>401</v>
      </c>
      <c r="I406" s="124">
        <f t="shared" si="20"/>
        <v>417</v>
      </c>
    </row>
    <row r="407" spans="1:9" s="3" customFormat="1" ht="15">
      <c r="A407" s="49"/>
      <c r="B407" s="34" t="s">
        <v>272</v>
      </c>
      <c r="C407" s="32"/>
      <c r="D407" s="36">
        <v>1000</v>
      </c>
      <c r="E407" s="36">
        <v>1001</v>
      </c>
      <c r="F407" s="41" t="s">
        <v>323</v>
      </c>
      <c r="G407" s="32"/>
      <c r="H407" s="124">
        <f t="shared" si="20"/>
        <v>401</v>
      </c>
      <c r="I407" s="124">
        <f t="shared" si="20"/>
        <v>417</v>
      </c>
    </row>
    <row r="408" spans="1:9" ht="25.5">
      <c r="A408" s="33"/>
      <c r="B408" s="34" t="s">
        <v>326</v>
      </c>
      <c r="C408" s="36"/>
      <c r="D408" s="36">
        <v>1000</v>
      </c>
      <c r="E408" s="36">
        <v>1001</v>
      </c>
      <c r="F408" s="36" t="s">
        <v>327</v>
      </c>
      <c r="G408" s="35"/>
      <c r="H408" s="124">
        <f>H410</f>
        <v>401</v>
      </c>
      <c r="I408" s="124">
        <f>I410</f>
        <v>417</v>
      </c>
    </row>
    <row r="409" spans="1:9" ht="12.75">
      <c r="A409" s="33"/>
      <c r="B409" s="34" t="s">
        <v>328</v>
      </c>
      <c r="C409" s="36"/>
      <c r="D409" s="36">
        <v>1000</v>
      </c>
      <c r="E409" s="36">
        <v>1001</v>
      </c>
      <c r="F409" s="36" t="s">
        <v>327</v>
      </c>
      <c r="G409" s="35" t="s">
        <v>344</v>
      </c>
      <c r="H409" s="124">
        <f>H410</f>
        <v>401</v>
      </c>
      <c r="I409" s="124">
        <f>I410</f>
        <v>417</v>
      </c>
    </row>
    <row r="410" spans="1:9" ht="25.5">
      <c r="A410" s="33"/>
      <c r="B410" s="34" t="s">
        <v>329</v>
      </c>
      <c r="C410" s="36"/>
      <c r="D410" s="36">
        <v>1000</v>
      </c>
      <c r="E410" s="36">
        <v>1001</v>
      </c>
      <c r="F410" s="36" t="s">
        <v>327</v>
      </c>
      <c r="G410" s="35" t="s">
        <v>330</v>
      </c>
      <c r="H410" s="124">
        <v>401</v>
      </c>
      <c r="I410" s="124">
        <v>417</v>
      </c>
    </row>
    <row r="411" spans="1:9" ht="12.75">
      <c r="A411" s="42"/>
      <c r="B411" s="26" t="s">
        <v>170</v>
      </c>
      <c r="C411" s="28"/>
      <c r="D411" s="28" t="s">
        <v>37</v>
      </c>
      <c r="E411" s="28">
        <v>1003</v>
      </c>
      <c r="F411" s="28" t="s">
        <v>83</v>
      </c>
      <c r="G411" s="28" t="s">
        <v>83</v>
      </c>
      <c r="H411" s="306">
        <f>H412+H422+H427</f>
        <v>300</v>
      </c>
      <c r="I411" s="306">
        <f>I412+I422+I427</f>
        <v>0</v>
      </c>
    </row>
    <row r="412" spans="1:9" ht="54" hidden="1">
      <c r="A412" s="62"/>
      <c r="B412" s="47" t="s">
        <v>81</v>
      </c>
      <c r="C412" s="32"/>
      <c r="D412" s="32">
        <v>1000</v>
      </c>
      <c r="E412" s="31" t="s">
        <v>343</v>
      </c>
      <c r="F412" s="31" t="s">
        <v>82</v>
      </c>
      <c r="G412" s="32"/>
      <c r="H412" s="308">
        <f>H413</f>
        <v>0</v>
      </c>
      <c r="I412" s="308">
        <f>I413</f>
        <v>0</v>
      </c>
    </row>
    <row r="413" spans="1:9" ht="38.25" hidden="1">
      <c r="A413" s="62"/>
      <c r="B413" s="39" t="s">
        <v>84</v>
      </c>
      <c r="C413" s="36"/>
      <c r="D413" s="36">
        <v>1000</v>
      </c>
      <c r="E413" s="35" t="s">
        <v>343</v>
      </c>
      <c r="F413" s="35" t="s">
        <v>85</v>
      </c>
      <c r="G413" s="35" t="s">
        <v>54</v>
      </c>
      <c r="H413" s="165">
        <f>H414+H418</f>
        <v>0</v>
      </c>
      <c r="I413" s="165">
        <f>I414+I418</f>
        <v>0</v>
      </c>
    </row>
    <row r="414" spans="1:9" ht="25.5" hidden="1">
      <c r="A414" s="62"/>
      <c r="B414" s="39" t="s">
        <v>516</v>
      </c>
      <c r="C414" s="36"/>
      <c r="D414" s="36">
        <v>1000</v>
      </c>
      <c r="E414" s="35" t="s">
        <v>343</v>
      </c>
      <c r="F414" s="35" t="s">
        <v>517</v>
      </c>
      <c r="G414" s="35" t="s">
        <v>54</v>
      </c>
      <c r="H414" s="165">
        <f aca="true" t="shared" si="21" ref="H414:I416">H415</f>
        <v>0</v>
      </c>
      <c r="I414" s="165">
        <f t="shared" si="21"/>
        <v>0</v>
      </c>
    </row>
    <row r="415" spans="1:9" ht="39.75" customHeight="1" hidden="1">
      <c r="A415" s="62"/>
      <c r="B415" s="39" t="s">
        <v>518</v>
      </c>
      <c r="C415" s="36"/>
      <c r="D415" s="36">
        <v>1000</v>
      </c>
      <c r="E415" s="35" t="s">
        <v>343</v>
      </c>
      <c r="F415" s="35" t="s">
        <v>519</v>
      </c>
      <c r="G415" s="35"/>
      <c r="H415" s="165">
        <f t="shared" si="21"/>
        <v>0</v>
      </c>
      <c r="I415" s="165">
        <f t="shared" si="21"/>
        <v>0</v>
      </c>
    </row>
    <row r="416" spans="1:9" ht="14.25" hidden="1">
      <c r="A416" s="62"/>
      <c r="B416" s="34" t="s">
        <v>328</v>
      </c>
      <c r="C416" s="32"/>
      <c r="D416" s="36">
        <v>1000</v>
      </c>
      <c r="E416" s="35" t="s">
        <v>343</v>
      </c>
      <c r="F416" s="35" t="s">
        <v>519</v>
      </c>
      <c r="G416" s="35" t="s">
        <v>344</v>
      </c>
      <c r="H416" s="165">
        <f t="shared" si="21"/>
        <v>0</v>
      </c>
      <c r="I416" s="165">
        <f t="shared" si="21"/>
        <v>0</v>
      </c>
    </row>
    <row r="417" spans="1:9" ht="25.5" hidden="1">
      <c r="A417" s="254"/>
      <c r="B417" s="34" t="s">
        <v>329</v>
      </c>
      <c r="C417" s="247"/>
      <c r="D417" s="251">
        <v>1000</v>
      </c>
      <c r="E417" s="251">
        <v>1003</v>
      </c>
      <c r="F417" s="35" t="s">
        <v>519</v>
      </c>
      <c r="G417" s="251">
        <v>320</v>
      </c>
      <c r="H417" s="165">
        <v>0</v>
      </c>
      <c r="I417" s="165">
        <v>0</v>
      </c>
    </row>
    <row r="418" spans="1:9" ht="25.5" hidden="1">
      <c r="A418" s="62"/>
      <c r="B418" s="39" t="s">
        <v>520</v>
      </c>
      <c r="C418" s="36"/>
      <c r="D418" s="36">
        <v>1000</v>
      </c>
      <c r="E418" s="35" t="s">
        <v>343</v>
      </c>
      <c r="F418" s="35" t="s">
        <v>521</v>
      </c>
      <c r="G418" s="35" t="s">
        <v>54</v>
      </c>
      <c r="H418" s="165">
        <f aca="true" t="shared" si="22" ref="H418:I420">H419</f>
        <v>0</v>
      </c>
      <c r="I418" s="165">
        <f t="shared" si="22"/>
        <v>0</v>
      </c>
    </row>
    <row r="419" spans="1:9" ht="38.25" hidden="1">
      <c r="A419" s="62"/>
      <c r="B419" s="39" t="s">
        <v>522</v>
      </c>
      <c r="C419" s="36"/>
      <c r="D419" s="36">
        <v>1000</v>
      </c>
      <c r="E419" s="35" t="s">
        <v>343</v>
      </c>
      <c r="F419" s="35" t="s">
        <v>523</v>
      </c>
      <c r="G419" s="35"/>
      <c r="H419" s="165">
        <f t="shared" si="22"/>
        <v>0</v>
      </c>
      <c r="I419" s="165">
        <f t="shared" si="22"/>
        <v>0</v>
      </c>
    </row>
    <row r="420" spans="1:9" ht="14.25" hidden="1">
      <c r="A420" s="62"/>
      <c r="B420" s="34" t="s">
        <v>328</v>
      </c>
      <c r="C420" s="32"/>
      <c r="D420" s="36">
        <v>1000</v>
      </c>
      <c r="E420" s="35" t="s">
        <v>343</v>
      </c>
      <c r="F420" s="35" t="s">
        <v>523</v>
      </c>
      <c r="G420" s="35" t="s">
        <v>344</v>
      </c>
      <c r="H420" s="165">
        <f t="shared" si="22"/>
        <v>0</v>
      </c>
      <c r="I420" s="165">
        <f t="shared" si="22"/>
        <v>0</v>
      </c>
    </row>
    <row r="421" spans="1:9" ht="25.5" hidden="1">
      <c r="A421" s="254"/>
      <c r="B421" s="34" t="s">
        <v>329</v>
      </c>
      <c r="C421" s="247"/>
      <c r="D421" s="251">
        <v>1000</v>
      </c>
      <c r="E421" s="251">
        <v>1003</v>
      </c>
      <c r="F421" s="35" t="s">
        <v>523</v>
      </c>
      <c r="G421" s="251">
        <v>320</v>
      </c>
      <c r="H421" s="165">
        <v>0</v>
      </c>
      <c r="I421" s="165">
        <v>0</v>
      </c>
    </row>
    <row r="422" spans="1:9" s="8" customFormat="1" ht="54">
      <c r="A422" s="46"/>
      <c r="B422" s="47" t="s">
        <v>164</v>
      </c>
      <c r="C422" s="32"/>
      <c r="D422" s="32">
        <v>1000</v>
      </c>
      <c r="E422" s="32">
        <v>1003</v>
      </c>
      <c r="F422" s="31" t="s">
        <v>165</v>
      </c>
      <c r="G422" s="32"/>
      <c r="H422" s="157">
        <f>H423</f>
        <v>300</v>
      </c>
      <c r="I422" s="157">
        <f>I423</f>
        <v>0</v>
      </c>
    </row>
    <row r="423" spans="1:9" s="8" customFormat="1" ht="26.25">
      <c r="A423" s="46"/>
      <c r="B423" s="39" t="s">
        <v>38</v>
      </c>
      <c r="C423" s="32"/>
      <c r="D423" s="36">
        <v>1000</v>
      </c>
      <c r="E423" s="36">
        <v>1003</v>
      </c>
      <c r="F423" s="35" t="s">
        <v>167</v>
      </c>
      <c r="G423" s="32"/>
      <c r="H423" s="124">
        <f>H424</f>
        <v>300</v>
      </c>
      <c r="I423" s="124">
        <f>I424</f>
        <v>0</v>
      </c>
    </row>
    <row r="424" spans="1:9" s="8" customFormat="1" ht="12.75">
      <c r="A424" s="46"/>
      <c r="B424" s="34" t="s">
        <v>168</v>
      </c>
      <c r="C424" s="36"/>
      <c r="D424" s="36">
        <v>1000</v>
      </c>
      <c r="E424" s="36">
        <v>1003</v>
      </c>
      <c r="F424" s="35" t="s">
        <v>169</v>
      </c>
      <c r="G424" s="48"/>
      <c r="H424" s="124">
        <f>H426</f>
        <v>300</v>
      </c>
      <c r="I424" s="124">
        <f>I426</f>
        <v>0</v>
      </c>
    </row>
    <row r="425" spans="1:9" s="8" customFormat="1" ht="25.5">
      <c r="A425" s="46"/>
      <c r="B425" s="34" t="s">
        <v>76</v>
      </c>
      <c r="C425" s="36"/>
      <c r="D425" s="36">
        <v>1000</v>
      </c>
      <c r="E425" s="36">
        <v>1003</v>
      </c>
      <c r="F425" s="35" t="s">
        <v>169</v>
      </c>
      <c r="G425" s="36">
        <v>200</v>
      </c>
      <c r="H425" s="124">
        <f>H426</f>
        <v>300</v>
      </c>
      <c r="I425" s="124">
        <f>I426</f>
        <v>0</v>
      </c>
    </row>
    <row r="426" spans="1:9" s="8" customFormat="1" ht="25.5">
      <c r="A426" s="46"/>
      <c r="B426" s="34" t="s">
        <v>77</v>
      </c>
      <c r="C426" s="36"/>
      <c r="D426" s="36">
        <v>1000</v>
      </c>
      <c r="E426" s="36">
        <v>1003</v>
      </c>
      <c r="F426" s="35" t="s">
        <v>169</v>
      </c>
      <c r="G426" s="35" t="s">
        <v>78</v>
      </c>
      <c r="H426" s="125">
        <v>300</v>
      </c>
      <c r="I426" s="125">
        <v>0</v>
      </c>
    </row>
    <row r="427" spans="1:9" s="3" customFormat="1" ht="39.75" customHeight="1" hidden="1">
      <c r="A427" s="49"/>
      <c r="B427" s="43" t="s">
        <v>320</v>
      </c>
      <c r="C427" s="50"/>
      <c r="D427" s="50">
        <v>1000</v>
      </c>
      <c r="E427" s="50">
        <v>1003</v>
      </c>
      <c r="F427" s="44" t="s">
        <v>321</v>
      </c>
      <c r="G427" s="32"/>
      <c r="H427" s="157">
        <f aca="true" t="shared" si="23" ref="H427:I429">H428</f>
        <v>0</v>
      </c>
      <c r="I427" s="157">
        <f t="shared" si="23"/>
        <v>0</v>
      </c>
    </row>
    <row r="428" spans="1:9" s="3" customFormat="1" ht="15" hidden="1">
      <c r="A428" s="49"/>
      <c r="B428" s="34" t="s">
        <v>272</v>
      </c>
      <c r="C428" s="50"/>
      <c r="D428" s="36">
        <v>1000</v>
      </c>
      <c r="E428" s="36">
        <v>1003</v>
      </c>
      <c r="F428" s="41" t="s">
        <v>322</v>
      </c>
      <c r="G428" s="32"/>
      <c r="H428" s="124">
        <f t="shared" si="23"/>
        <v>0</v>
      </c>
      <c r="I428" s="124">
        <f t="shared" si="23"/>
        <v>0</v>
      </c>
    </row>
    <row r="429" spans="1:9" s="3" customFormat="1" ht="15" hidden="1">
      <c r="A429" s="49"/>
      <c r="B429" s="34" t="s">
        <v>272</v>
      </c>
      <c r="C429" s="50"/>
      <c r="D429" s="36">
        <v>1000</v>
      </c>
      <c r="E429" s="36">
        <v>1003</v>
      </c>
      <c r="F429" s="41" t="s">
        <v>323</v>
      </c>
      <c r="G429" s="32"/>
      <c r="H429" s="124">
        <f t="shared" si="23"/>
        <v>0</v>
      </c>
      <c r="I429" s="124">
        <f t="shared" si="23"/>
        <v>0</v>
      </c>
    </row>
    <row r="430" spans="1:9" ht="15" hidden="1">
      <c r="A430" s="49"/>
      <c r="B430" s="34" t="s">
        <v>168</v>
      </c>
      <c r="C430" s="36"/>
      <c r="D430" s="36">
        <v>1000</v>
      </c>
      <c r="E430" s="36">
        <v>1003</v>
      </c>
      <c r="F430" s="41" t="s">
        <v>359</v>
      </c>
      <c r="G430" s="36" t="s">
        <v>54</v>
      </c>
      <c r="H430" s="124">
        <f>H432+H434</f>
        <v>0</v>
      </c>
      <c r="I430" s="124">
        <f>I432+I434</f>
        <v>0</v>
      </c>
    </row>
    <row r="431" spans="1:9" ht="26.25" hidden="1">
      <c r="A431" s="49"/>
      <c r="B431" s="34" t="s">
        <v>76</v>
      </c>
      <c r="C431" s="36"/>
      <c r="D431" s="36">
        <v>1000</v>
      </c>
      <c r="E431" s="36">
        <v>1003</v>
      </c>
      <c r="F431" s="41" t="s">
        <v>359</v>
      </c>
      <c r="G431" s="36">
        <v>200</v>
      </c>
      <c r="H431" s="124">
        <f aca="true" t="shared" si="24" ref="H431:I438">H432</f>
        <v>0</v>
      </c>
      <c r="I431" s="124">
        <f t="shared" si="24"/>
        <v>0</v>
      </c>
    </row>
    <row r="432" spans="1:9" ht="26.25" hidden="1">
      <c r="A432" s="49"/>
      <c r="B432" s="34" t="s">
        <v>77</v>
      </c>
      <c r="C432" s="36"/>
      <c r="D432" s="36">
        <v>1000</v>
      </c>
      <c r="E432" s="36">
        <v>1003</v>
      </c>
      <c r="F432" s="41" t="s">
        <v>359</v>
      </c>
      <c r="G432" s="36">
        <v>240</v>
      </c>
      <c r="H432" s="124">
        <v>0</v>
      </c>
      <c r="I432" s="124">
        <v>0</v>
      </c>
    </row>
    <row r="433" spans="1:9" ht="15" hidden="1">
      <c r="A433" s="49"/>
      <c r="B433" s="65" t="s">
        <v>328</v>
      </c>
      <c r="C433" s="36"/>
      <c r="D433" s="36">
        <v>1000</v>
      </c>
      <c r="E433" s="36">
        <v>1003</v>
      </c>
      <c r="F433" s="41" t="s">
        <v>359</v>
      </c>
      <c r="G433" s="36">
        <v>300</v>
      </c>
      <c r="H433" s="124">
        <f t="shared" si="24"/>
        <v>0</v>
      </c>
      <c r="I433" s="124">
        <f t="shared" si="24"/>
        <v>0</v>
      </c>
    </row>
    <row r="434" spans="1:9" ht="12.75" hidden="1">
      <c r="A434" s="33"/>
      <c r="B434" s="34" t="s">
        <v>345</v>
      </c>
      <c r="C434" s="36"/>
      <c r="D434" s="36">
        <v>1000</v>
      </c>
      <c r="E434" s="36">
        <v>1003</v>
      </c>
      <c r="F434" s="41" t="s">
        <v>359</v>
      </c>
      <c r="G434" s="35" t="s">
        <v>346</v>
      </c>
      <c r="H434" s="125">
        <v>0</v>
      </c>
      <c r="I434" s="125">
        <v>0</v>
      </c>
    </row>
    <row r="435" spans="1:9" ht="15.75">
      <c r="A435" s="21" t="s">
        <v>39</v>
      </c>
      <c r="B435" s="22" t="s">
        <v>79</v>
      </c>
      <c r="C435" s="61"/>
      <c r="D435" s="61">
        <v>1100</v>
      </c>
      <c r="E435" s="52"/>
      <c r="F435" s="52"/>
      <c r="G435" s="52"/>
      <c r="H435" s="309">
        <f t="shared" si="24"/>
        <v>350</v>
      </c>
      <c r="I435" s="309">
        <f t="shared" si="24"/>
        <v>360</v>
      </c>
    </row>
    <row r="436" spans="1:9" ht="12.75">
      <c r="A436" s="25"/>
      <c r="B436" s="26" t="s">
        <v>79</v>
      </c>
      <c r="C436" s="27"/>
      <c r="D436" s="27" t="s">
        <v>40</v>
      </c>
      <c r="E436" s="27" t="s">
        <v>80</v>
      </c>
      <c r="F436" s="27"/>
      <c r="G436" s="27"/>
      <c r="H436" s="306">
        <f t="shared" si="24"/>
        <v>350</v>
      </c>
      <c r="I436" s="306">
        <f t="shared" si="24"/>
        <v>360</v>
      </c>
    </row>
    <row r="437" spans="1:9" ht="54">
      <c r="A437" s="29"/>
      <c r="B437" s="47" t="s">
        <v>70</v>
      </c>
      <c r="C437" s="31"/>
      <c r="D437" s="31" t="s">
        <v>40</v>
      </c>
      <c r="E437" s="44" t="s">
        <v>80</v>
      </c>
      <c r="F437" s="73" t="s">
        <v>71</v>
      </c>
      <c r="G437" s="31"/>
      <c r="H437" s="157">
        <f t="shared" si="24"/>
        <v>350</v>
      </c>
      <c r="I437" s="157">
        <f t="shared" si="24"/>
        <v>360</v>
      </c>
    </row>
    <row r="438" spans="1:9" ht="26.25">
      <c r="A438" s="29"/>
      <c r="B438" s="65" t="s">
        <v>72</v>
      </c>
      <c r="C438" s="31"/>
      <c r="D438" s="35" t="s">
        <v>40</v>
      </c>
      <c r="E438" s="35" t="s">
        <v>80</v>
      </c>
      <c r="F438" s="35" t="s">
        <v>73</v>
      </c>
      <c r="G438" s="31"/>
      <c r="H438" s="124">
        <f t="shared" si="24"/>
        <v>350</v>
      </c>
      <c r="I438" s="124">
        <f t="shared" si="24"/>
        <v>360</v>
      </c>
    </row>
    <row r="439" spans="1:9" ht="25.5">
      <c r="A439" s="33"/>
      <c r="B439" s="66" t="s">
        <v>74</v>
      </c>
      <c r="C439" s="35"/>
      <c r="D439" s="35" t="s">
        <v>40</v>
      </c>
      <c r="E439" s="35" t="s">
        <v>80</v>
      </c>
      <c r="F439" s="35" t="s">
        <v>75</v>
      </c>
      <c r="G439" s="35"/>
      <c r="H439" s="124">
        <f>H441</f>
        <v>350</v>
      </c>
      <c r="I439" s="124">
        <f>I441</f>
        <v>360</v>
      </c>
    </row>
    <row r="440" spans="1:9" ht="25.5">
      <c r="A440" s="33"/>
      <c r="B440" s="66" t="s">
        <v>76</v>
      </c>
      <c r="C440" s="35"/>
      <c r="D440" s="35" t="s">
        <v>40</v>
      </c>
      <c r="E440" s="35" t="s">
        <v>80</v>
      </c>
      <c r="F440" s="35" t="s">
        <v>75</v>
      </c>
      <c r="G440" s="35" t="s">
        <v>104</v>
      </c>
      <c r="H440" s="124">
        <f aca="true" t="shared" si="25" ref="H440:I446">H441</f>
        <v>350</v>
      </c>
      <c r="I440" s="124">
        <f t="shared" si="25"/>
        <v>360</v>
      </c>
    </row>
    <row r="441" spans="1:9" ht="25.5">
      <c r="A441" s="33"/>
      <c r="B441" s="34" t="s">
        <v>77</v>
      </c>
      <c r="C441" s="35"/>
      <c r="D441" s="35" t="s">
        <v>40</v>
      </c>
      <c r="E441" s="35" t="s">
        <v>80</v>
      </c>
      <c r="F441" s="35" t="s">
        <v>75</v>
      </c>
      <c r="G441" s="35" t="s">
        <v>78</v>
      </c>
      <c r="H441" s="125">
        <v>350</v>
      </c>
      <c r="I441" s="125">
        <v>360</v>
      </c>
    </row>
    <row r="442" spans="1:9" ht="15.75" hidden="1">
      <c r="A442" s="21" t="s">
        <v>41</v>
      </c>
      <c r="B442" s="22" t="s">
        <v>42</v>
      </c>
      <c r="C442" s="61"/>
      <c r="D442" s="52" t="s">
        <v>43</v>
      </c>
      <c r="E442" s="52"/>
      <c r="F442" s="52"/>
      <c r="G442" s="52"/>
      <c r="H442" s="309">
        <f t="shared" si="25"/>
        <v>0</v>
      </c>
      <c r="I442" s="309">
        <f t="shared" si="25"/>
        <v>0</v>
      </c>
    </row>
    <row r="443" spans="1:9" ht="13.5" hidden="1">
      <c r="A443" s="25"/>
      <c r="B443" s="71" t="s">
        <v>352</v>
      </c>
      <c r="C443" s="27"/>
      <c r="D443" s="72" t="s">
        <v>43</v>
      </c>
      <c r="E443" s="72" t="s">
        <v>353</v>
      </c>
      <c r="F443" s="72"/>
      <c r="G443" s="72"/>
      <c r="H443" s="313">
        <f t="shared" si="25"/>
        <v>0</v>
      </c>
      <c r="I443" s="313">
        <f t="shared" si="25"/>
        <v>0</v>
      </c>
    </row>
    <row r="444" spans="1:9" ht="40.5" customHeight="1" hidden="1">
      <c r="A444" s="29"/>
      <c r="B444" s="43" t="s">
        <v>320</v>
      </c>
      <c r="C444" s="35"/>
      <c r="D444" s="44" t="s">
        <v>43</v>
      </c>
      <c r="E444" s="44" t="s">
        <v>353</v>
      </c>
      <c r="F444" s="50" t="s">
        <v>321</v>
      </c>
      <c r="G444" s="31"/>
      <c r="H444" s="157">
        <f t="shared" si="25"/>
        <v>0</v>
      </c>
      <c r="I444" s="157">
        <f t="shared" si="25"/>
        <v>0</v>
      </c>
    </row>
    <row r="445" spans="1:9" ht="13.5" hidden="1">
      <c r="A445" s="29"/>
      <c r="B445" s="34" t="s">
        <v>272</v>
      </c>
      <c r="C445" s="35"/>
      <c r="D445" s="35" t="s">
        <v>43</v>
      </c>
      <c r="E445" s="35" t="s">
        <v>353</v>
      </c>
      <c r="F445" s="41" t="s">
        <v>322</v>
      </c>
      <c r="G445" s="31"/>
      <c r="H445" s="157">
        <f t="shared" si="25"/>
        <v>0</v>
      </c>
      <c r="I445" s="157">
        <f t="shared" si="25"/>
        <v>0</v>
      </c>
    </row>
    <row r="446" spans="1:9" ht="13.5" hidden="1">
      <c r="A446" s="29"/>
      <c r="B446" s="34" t="s">
        <v>272</v>
      </c>
      <c r="C446" s="35"/>
      <c r="D446" s="35" t="s">
        <v>43</v>
      </c>
      <c r="E446" s="35" t="s">
        <v>353</v>
      </c>
      <c r="F446" s="41" t="s">
        <v>323</v>
      </c>
      <c r="G446" s="31"/>
      <c r="H446" s="157">
        <f t="shared" si="25"/>
        <v>0</v>
      </c>
      <c r="I446" s="157">
        <f t="shared" si="25"/>
        <v>0</v>
      </c>
    </row>
    <row r="447" spans="1:9" ht="40.5" customHeight="1" hidden="1">
      <c r="A447" s="33"/>
      <c r="B447" s="34" t="s">
        <v>350</v>
      </c>
      <c r="C447" s="35"/>
      <c r="D447" s="35" t="s">
        <v>43</v>
      </c>
      <c r="E447" s="35" t="s">
        <v>353</v>
      </c>
      <c r="F447" s="41" t="s">
        <v>351</v>
      </c>
      <c r="G447" s="35" t="s">
        <v>83</v>
      </c>
      <c r="H447" s="124">
        <f>H449</f>
        <v>0</v>
      </c>
      <c r="I447" s="124">
        <f>I449</f>
        <v>0</v>
      </c>
    </row>
    <row r="448" spans="1:9" ht="27" customHeight="1" hidden="1">
      <c r="A448" s="33"/>
      <c r="B448" s="34" t="s">
        <v>76</v>
      </c>
      <c r="C448" s="35"/>
      <c r="D448" s="35" t="s">
        <v>43</v>
      </c>
      <c r="E448" s="35" t="s">
        <v>353</v>
      </c>
      <c r="F448" s="41" t="s">
        <v>351</v>
      </c>
      <c r="G448" s="35" t="s">
        <v>104</v>
      </c>
      <c r="H448" s="124">
        <f aca="true" t="shared" si="26" ref="H448:I452">H449</f>
        <v>0</v>
      </c>
      <c r="I448" s="124">
        <f t="shared" si="26"/>
        <v>0</v>
      </c>
    </row>
    <row r="449" spans="1:9" ht="25.5" hidden="1">
      <c r="A449" s="33"/>
      <c r="B449" s="34" t="s">
        <v>77</v>
      </c>
      <c r="C449" s="35"/>
      <c r="D449" s="35" t="s">
        <v>43</v>
      </c>
      <c r="E449" s="35" t="s">
        <v>353</v>
      </c>
      <c r="F449" s="41" t="s">
        <v>351</v>
      </c>
      <c r="G449" s="35" t="s">
        <v>78</v>
      </c>
      <c r="H449" s="125">
        <v>0</v>
      </c>
      <c r="I449" s="125">
        <v>0</v>
      </c>
    </row>
    <row r="450" spans="1:9" ht="31.5" hidden="1">
      <c r="A450" s="16" t="s">
        <v>44</v>
      </c>
      <c r="B450" s="20" t="s">
        <v>45</v>
      </c>
      <c r="C450" s="18"/>
      <c r="D450" s="20"/>
      <c r="E450" s="20"/>
      <c r="F450" s="20"/>
      <c r="G450" s="20"/>
      <c r="H450" s="304">
        <f t="shared" si="26"/>
        <v>0</v>
      </c>
      <c r="I450" s="304">
        <f t="shared" si="26"/>
        <v>0</v>
      </c>
    </row>
    <row r="451" spans="1:9" ht="15.75" hidden="1">
      <c r="A451" s="21" t="s">
        <v>46</v>
      </c>
      <c r="B451" s="22" t="s">
        <v>23</v>
      </c>
      <c r="C451" s="61"/>
      <c r="D451" s="61" t="s">
        <v>24</v>
      </c>
      <c r="E451" s="61"/>
      <c r="F451" s="61" t="s">
        <v>83</v>
      </c>
      <c r="G451" s="61" t="s">
        <v>83</v>
      </c>
      <c r="H451" s="309">
        <f t="shared" si="26"/>
        <v>0</v>
      </c>
      <c r="I451" s="309">
        <f t="shared" si="26"/>
        <v>0</v>
      </c>
    </row>
    <row r="452" spans="1:9" ht="25.5" hidden="1">
      <c r="A452" s="25"/>
      <c r="B452" s="26" t="s">
        <v>318</v>
      </c>
      <c r="C452" s="28"/>
      <c r="D452" s="28" t="s">
        <v>24</v>
      </c>
      <c r="E452" s="27" t="s">
        <v>319</v>
      </c>
      <c r="F452" s="28"/>
      <c r="G452" s="27"/>
      <c r="H452" s="306">
        <f t="shared" si="26"/>
        <v>0</v>
      </c>
      <c r="I452" s="306">
        <f t="shared" si="26"/>
        <v>0</v>
      </c>
    </row>
    <row r="453" spans="1:9" ht="27" hidden="1">
      <c r="A453" s="54"/>
      <c r="B453" s="30" t="s">
        <v>314</v>
      </c>
      <c r="C453" s="31"/>
      <c r="D453" s="31" t="s">
        <v>24</v>
      </c>
      <c r="E453" s="31" t="s">
        <v>319</v>
      </c>
      <c r="F453" s="32" t="s">
        <v>315</v>
      </c>
      <c r="G453" s="31"/>
      <c r="H453" s="157">
        <f aca="true" t="shared" si="27" ref="H453:I455">H454</f>
        <v>0</v>
      </c>
      <c r="I453" s="157">
        <f t="shared" si="27"/>
        <v>0</v>
      </c>
    </row>
    <row r="454" spans="1:9" ht="13.5" hidden="1">
      <c r="A454" s="54"/>
      <c r="B454" s="34" t="s">
        <v>272</v>
      </c>
      <c r="C454" s="35"/>
      <c r="D454" s="35" t="s">
        <v>24</v>
      </c>
      <c r="E454" s="35" t="s">
        <v>319</v>
      </c>
      <c r="F454" s="35" t="s">
        <v>527</v>
      </c>
      <c r="G454" s="31"/>
      <c r="H454" s="157">
        <f t="shared" si="27"/>
        <v>0</v>
      </c>
      <c r="I454" s="157">
        <f t="shared" si="27"/>
        <v>0</v>
      </c>
    </row>
    <row r="455" spans="1:9" ht="13.5" hidden="1">
      <c r="A455" s="54"/>
      <c r="B455" s="34" t="s">
        <v>272</v>
      </c>
      <c r="C455" s="35"/>
      <c r="D455" s="35" t="s">
        <v>24</v>
      </c>
      <c r="E455" s="35" t="s">
        <v>319</v>
      </c>
      <c r="F455" s="35" t="s">
        <v>316</v>
      </c>
      <c r="G455" s="31"/>
      <c r="H455" s="157">
        <f t="shared" si="27"/>
        <v>0</v>
      </c>
      <c r="I455" s="157">
        <f t="shared" si="27"/>
        <v>0</v>
      </c>
    </row>
    <row r="456" spans="1:9" ht="25.5" hidden="1">
      <c r="A456" s="54"/>
      <c r="B456" s="66" t="s">
        <v>120</v>
      </c>
      <c r="C456" s="36"/>
      <c r="D456" s="36" t="s">
        <v>24</v>
      </c>
      <c r="E456" s="35" t="s">
        <v>319</v>
      </c>
      <c r="F456" s="35" t="s">
        <v>317</v>
      </c>
      <c r="G456" s="35"/>
      <c r="H456" s="124">
        <f>H457+H459+H461</f>
        <v>0</v>
      </c>
      <c r="I456" s="124">
        <f>I457+I459+I461</f>
        <v>0</v>
      </c>
    </row>
    <row r="457" spans="1:9" ht="52.5" customHeight="1" hidden="1">
      <c r="A457" s="54"/>
      <c r="B457" s="74" t="s">
        <v>122</v>
      </c>
      <c r="C457" s="36"/>
      <c r="D457" s="36" t="s">
        <v>24</v>
      </c>
      <c r="E457" s="35" t="s">
        <v>319</v>
      </c>
      <c r="F457" s="35" t="s">
        <v>317</v>
      </c>
      <c r="G457" s="35" t="s">
        <v>123</v>
      </c>
      <c r="H457" s="124">
        <f>H458</f>
        <v>0</v>
      </c>
      <c r="I457" s="124">
        <f>I458</f>
        <v>0</v>
      </c>
    </row>
    <row r="458" spans="1:9" ht="12.75" hidden="1">
      <c r="A458" s="33"/>
      <c r="B458" s="34" t="s">
        <v>124</v>
      </c>
      <c r="C458" s="36"/>
      <c r="D458" s="36" t="s">
        <v>24</v>
      </c>
      <c r="E458" s="35" t="s">
        <v>319</v>
      </c>
      <c r="F458" s="35" t="s">
        <v>317</v>
      </c>
      <c r="G458" s="35" t="s">
        <v>133</v>
      </c>
      <c r="H458" s="125">
        <v>0</v>
      </c>
      <c r="I458" s="125">
        <v>0</v>
      </c>
    </row>
    <row r="459" spans="1:9" ht="25.5" hidden="1">
      <c r="A459" s="33"/>
      <c r="B459" s="34" t="s">
        <v>76</v>
      </c>
      <c r="C459" s="36"/>
      <c r="D459" s="36" t="s">
        <v>24</v>
      </c>
      <c r="E459" s="35" t="s">
        <v>319</v>
      </c>
      <c r="F459" s="35" t="s">
        <v>317</v>
      </c>
      <c r="G459" s="35" t="s">
        <v>104</v>
      </c>
      <c r="H459" s="125">
        <f>H460</f>
        <v>0</v>
      </c>
      <c r="I459" s="125">
        <f>I460</f>
        <v>0</v>
      </c>
    </row>
    <row r="460" spans="1:9" ht="25.5" hidden="1">
      <c r="A460" s="33"/>
      <c r="B460" s="34" t="s">
        <v>77</v>
      </c>
      <c r="C460" s="36"/>
      <c r="D460" s="36" t="s">
        <v>24</v>
      </c>
      <c r="E460" s="35" t="s">
        <v>319</v>
      </c>
      <c r="F460" s="35" t="s">
        <v>317</v>
      </c>
      <c r="G460" s="35" t="s">
        <v>78</v>
      </c>
      <c r="H460" s="125">
        <v>0</v>
      </c>
      <c r="I460" s="125">
        <v>0</v>
      </c>
    </row>
    <row r="461" spans="1:9" ht="12.75" hidden="1">
      <c r="A461" s="33"/>
      <c r="B461" s="34" t="s">
        <v>127</v>
      </c>
      <c r="C461" s="36"/>
      <c r="D461" s="36" t="s">
        <v>24</v>
      </c>
      <c r="E461" s="35" t="s">
        <v>319</v>
      </c>
      <c r="F461" s="35" t="s">
        <v>317</v>
      </c>
      <c r="G461" s="35" t="s">
        <v>128</v>
      </c>
      <c r="H461" s="125">
        <f>H462</f>
        <v>0</v>
      </c>
      <c r="I461" s="125">
        <f>I462</f>
        <v>0</v>
      </c>
    </row>
    <row r="462" spans="1:9" ht="12.75" hidden="1">
      <c r="A462" s="33"/>
      <c r="B462" s="34" t="s">
        <v>129</v>
      </c>
      <c r="C462" s="36"/>
      <c r="D462" s="36" t="s">
        <v>24</v>
      </c>
      <c r="E462" s="35" t="s">
        <v>319</v>
      </c>
      <c r="F462" s="35" t="s">
        <v>317</v>
      </c>
      <c r="G462" s="35" t="s">
        <v>130</v>
      </c>
      <c r="H462" s="125">
        <v>0</v>
      </c>
      <c r="I462" s="125">
        <v>0</v>
      </c>
    </row>
    <row r="463" spans="1:9" ht="15.75">
      <c r="A463" s="16" t="s">
        <v>44</v>
      </c>
      <c r="B463" s="20" t="s">
        <v>47</v>
      </c>
      <c r="C463" s="18"/>
      <c r="D463" s="20"/>
      <c r="E463" s="20"/>
      <c r="F463" s="20"/>
      <c r="G463" s="20"/>
      <c r="H463" s="304">
        <f>H464</f>
        <v>12156.327</v>
      </c>
      <c r="I463" s="304">
        <f>I464</f>
        <v>12543.759</v>
      </c>
    </row>
    <row r="464" spans="1:9" ht="15.75">
      <c r="A464" s="21" t="s">
        <v>46</v>
      </c>
      <c r="B464" s="22" t="s">
        <v>33</v>
      </c>
      <c r="C464" s="52"/>
      <c r="D464" s="52" t="s">
        <v>34</v>
      </c>
      <c r="E464" s="52"/>
      <c r="F464" s="52"/>
      <c r="G464" s="52"/>
      <c r="H464" s="309">
        <f>H465</f>
        <v>12156.327</v>
      </c>
      <c r="I464" s="309">
        <f>I465</f>
        <v>12543.759</v>
      </c>
    </row>
    <row r="465" spans="1:9" ht="13.5">
      <c r="A465" s="25"/>
      <c r="B465" s="71" t="s">
        <v>125</v>
      </c>
      <c r="C465" s="72"/>
      <c r="D465" s="72" t="s">
        <v>34</v>
      </c>
      <c r="E465" s="72" t="s">
        <v>126</v>
      </c>
      <c r="F465" s="72"/>
      <c r="G465" s="72"/>
      <c r="H465" s="313">
        <f>H466+H480</f>
        <v>12156.327</v>
      </c>
      <c r="I465" s="313">
        <f>I466+I480</f>
        <v>12543.759</v>
      </c>
    </row>
    <row r="466" spans="1:9" ht="54" hidden="1">
      <c r="A466" s="29"/>
      <c r="B466" s="30" t="s">
        <v>150</v>
      </c>
      <c r="C466" s="31"/>
      <c r="D466" s="31" t="s">
        <v>34</v>
      </c>
      <c r="E466" s="31" t="s">
        <v>126</v>
      </c>
      <c r="F466" s="31" t="s">
        <v>117</v>
      </c>
      <c r="G466" s="31"/>
      <c r="H466" s="157">
        <f>H467</f>
        <v>0</v>
      </c>
      <c r="I466" s="157">
        <f>I467</f>
        <v>0</v>
      </c>
    </row>
    <row r="467" spans="1:9" ht="25.5" hidden="1">
      <c r="A467" s="33"/>
      <c r="B467" s="34" t="s">
        <v>118</v>
      </c>
      <c r="C467" s="35"/>
      <c r="D467" s="35" t="s">
        <v>34</v>
      </c>
      <c r="E467" s="35" t="s">
        <v>126</v>
      </c>
      <c r="F467" s="35" t="s">
        <v>119</v>
      </c>
      <c r="G467" s="35" t="s">
        <v>83</v>
      </c>
      <c r="H467" s="124">
        <f>H468+H477</f>
        <v>0</v>
      </c>
      <c r="I467" s="124">
        <f>I468+I477</f>
        <v>0</v>
      </c>
    </row>
    <row r="468" spans="1:9" ht="25.5" hidden="1">
      <c r="A468" s="33"/>
      <c r="B468" s="34" t="s">
        <v>120</v>
      </c>
      <c r="C468" s="35"/>
      <c r="D468" s="35" t="s">
        <v>34</v>
      </c>
      <c r="E468" s="35" t="s">
        <v>126</v>
      </c>
      <c r="F468" s="35" t="s">
        <v>121</v>
      </c>
      <c r="G468" s="35"/>
      <c r="H468" s="125">
        <f>H470+H472+H474+H476</f>
        <v>0</v>
      </c>
      <c r="I468" s="125">
        <f>I470+I472+I474+I476</f>
        <v>0</v>
      </c>
    </row>
    <row r="469" spans="1:9" ht="53.25" customHeight="1" hidden="1">
      <c r="A469" s="33"/>
      <c r="B469" s="74" t="s">
        <v>122</v>
      </c>
      <c r="C469" s="35"/>
      <c r="D469" s="35" t="s">
        <v>34</v>
      </c>
      <c r="E469" s="35" t="s">
        <v>126</v>
      </c>
      <c r="F469" s="35" t="s">
        <v>121</v>
      </c>
      <c r="G469" s="35" t="s">
        <v>123</v>
      </c>
      <c r="H469" s="125">
        <f>H470</f>
        <v>0</v>
      </c>
      <c r="I469" s="125">
        <f>I470</f>
        <v>0</v>
      </c>
    </row>
    <row r="470" spans="1:9" ht="12.75" hidden="1">
      <c r="A470" s="33"/>
      <c r="B470" s="34" t="s">
        <v>124</v>
      </c>
      <c r="C470" s="35"/>
      <c r="D470" s="35" t="s">
        <v>34</v>
      </c>
      <c r="E470" s="35" t="s">
        <v>126</v>
      </c>
      <c r="F470" s="35" t="s">
        <v>121</v>
      </c>
      <c r="G470" s="35" t="s">
        <v>133</v>
      </c>
      <c r="H470" s="125">
        <v>0</v>
      </c>
      <c r="I470" s="125">
        <v>0</v>
      </c>
    </row>
    <row r="471" spans="1:9" ht="25.5" hidden="1">
      <c r="A471" s="33"/>
      <c r="B471" s="34" t="s">
        <v>76</v>
      </c>
      <c r="C471" s="35"/>
      <c r="D471" s="35" t="s">
        <v>34</v>
      </c>
      <c r="E471" s="35" t="s">
        <v>126</v>
      </c>
      <c r="F471" s="35" t="s">
        <v>121</v>
      </c>
      <c r="G471" s="35" t="s">
        <v>104</v>
      </c>
      <c r="H471" s="125">
        <f>H472</f>
        <v>0</v>
      </c>
      <c r="I471" s="125">
        <f>I472</f>
        <v>0</v>
      </c>
    </row>
    <row r="472" spans="1:9" ht="25.5" hidden="1">
      <c r="A472" s="33"/>
      <c r="B472" s="34" t="s">
        <v>77</v>
      </c>
      <c r="C472" s="35"/>
      <c r="D472" s="35" t="s">
        <v>34</v>
      </c>
      <c r="E472" s="35" t="s">
        <v>126</v>
      </c>
      <c r="F472" s="35" t="s">
        <v>121</v>
      </c>
      <c r="G472" s="35" t="s">
        <v>78</v>
      </c>
      <c r="H472" s="125">
        <v>0</v>
      </c>
      <c r="I472" s="125">
        <v>0</v>
      </c>
    </row>
    <row r="473" spans="1:9" ht="25.5" hidden="1">
      <c r="A473" s="33"/>
      <c r="B473" s="64" t="s">
        <v>90</v>
      </c>
      <c r="C473" s="35"/>
      <c r="D473" s="35" t="s">
        <v>34</v>
      </c>
      <c r="E473" s="35" t="s">
        <v>126</v>
      </c>
      <c r="F473" s="35" t="s">
        <v>121</v>
      </c>
      <c r="G473" s="35" t="s">
        <v>97</v>
      </c>
      <c r="H473" s="125">
        <f>H474</f>
        <v>0</v>
      </c>
      <c r="I473" s="125">
        <f>I474</f>
        <v>0</v>
      </c>
    </row>
    <row r="474" spans="1:9" ht="12.75" hidden="1">
      <c r="A474" s="33"/>
      <c r="B474" s="34" t="s">
        <v>91</v>
      </c>
      <c r="C474" s="35"/>
      <c r="D474" s="35" t="s">
        <v>34</v>
      </c>
      <c r="E474" s="35" t="s">
        <v>126</v>
      </c>
      <c r="F474" s="35" t="s">
        <v>121</v>
      </c>
      <c r="G474" s="35" t="s">
        <v>92</v>
      </c>
      <c r="H474" s="125">
        <v>0</v>
      </c>
      <c r="I474" s="125">
        <v>0</v>
      </c>
    </row>
    <row r="475" spans="1:9" ht="12.75" hidden="1">
      <c r="A475" s="33"/>
      <c r="B475" s="34" t="s">
        <v>127</v>
      </c>
      <c r="C475" s="35"/>
      <c r="D475" s="35" t="s">
        <v>34</v>
      </c>
      <c r="E475" s="35" t="s">
        <v>126</v>
      </c>
      <c r="F475" s="35" t="s">
        <v>121</v>
      </c>
      <c r="G475" s="35" t="s">
        <v>128</v>
      </c>
      <c r="H475" s="125">
        <f aca="true" t="shared" si="28" ref="H475:I481">H476</f>
        <v>0</v>
      </c>
      <c r="I475" s="125">
        <f t="shared" si="28"/>
        <v>0</v>
      </c>
    </row>
    <row r="476" spans="1:9" ht="12.75" hidden="1">
      <c r="A476" s="33"/>
      <c r="B476" s="34" t="s">
        <v>129</v>
      </c>
      <c r="C476" s="35"/>
      <c r="D476" s="35" t="s">
        <v>34</v>
      </c>
      <c r="E476" s="35" t="s">
        <v>126</v>
      </c>
      <c r="F476" s="35" t="s">
        <v>121</v>
      </c>
      <c r="G476" s="35" t="s">
        <v>130</v>
      </c>
      <c r="H476" s="125">
        <v>0</v>
      </c>
      <c r="I476" s="125">
        <v>0</v>
      </c>
    </row>
    <row r="477" spans="1:9" ht="27.75" customHeight="1" hidden="1">
      <c r="A477" s="33"/>
      <c r="B477" s="75" t="s">
        <v>48</v>
      </c>
      <c r="C477" s="35"/>
      <c r="D477" s="35" t="s">
        <v>34</v>
      </c>
      <c r="E477" s="35" t="s">
        <v>126</v>
      </c>
      <c r="F477" s="35" t="s">
        <v>132</v>
      </c>
      <c r="G477" s="35"/>
      <c r="H477" s="125">
        <f>H479</f>
        <v>0</v>
      </c>
      <c r="I477" s="125">
        <f>I479</f>
        <v>0</v>
      </c>
    </row>
    <row r="478" spans="1:9" ht="53.25" customHeight="1" hidden="1">
      <c r="A478" s="33"/>
      <c r="B478" s="74" t="s">
        <v>122</v>
      </c>
      <c r="C478" s="35"/>
      <c r="D478" s="35" t="s">
        <v>34</v>
      </c>
      <c r="E478" s="35" t="s">
        <v>126</v>
      </c>
      <c r="F478" s="35" t="s">
        <v>132</v>
      </c>
      <c r="G478" s="35" t="s">
        <v>123</v>
      </c>
      <c r="H478" s="125">
        <f t="shared" si="28"/>
        <v>0</v>
      </c>
      <c r="I478" s="125">
        <f t="shared" si="28"/>
        <v>0</v>
      </c>
    </row>
    <row r="479" spans="1:9" ht="17.25" customHeight="1" hidden="1">
      <c r="A479" s="33"/>
      <c r="B479" s="34" t="s">
        <v>124</v>
      </c>
      <c r="C479" s="35"/>
      <c r="D479" s="35" t="s">
        <v>34</v>
      </c>
      <c r="E479" s="35" t="s">
        <v>126</v>
      </c>
      <c r="F479" s="35" t="s">
        <v>132</v>
      </c>
      <c r="G479" s="35" t="s">
        <v>133</v>
      </c>
      <c r="H479" s="125">
        <v>0</v>
      </c>
      <c r="I479" s="125">
        <v>0</v>
      </c>
    </row>
    <row r="480" spans="1:9" ht="27" customHeight="1">
      <c r="A480" s="33"/>
      <c r="B480" s="43" t="s">
        <v>320</v>
      </c>
      <c r="C480" s="68"/>
      <c r="D480" s="31" t="s">
        <v>34</v>
      </c>
      <c r="E480" s="69" t="s">
        <v>126</v>
      </c>
      <c r="F480" s="44" t="s">
        <v>321</v>
      </c>
      <c r="G480" s="70"/>
      <c r="H480" s="312">
        <f t="shared" si="28"/>
        <v>12156.327</v>
      </c>
      <c r="I480" s="312">
        <f t="shared" si="28"/>
        <v>12543.759</v>
      </c>
    </row>
    <row r="481" spans="1:9" ht="15" customHeight="1">
      <c r="A481" s="33"/>
      <c r="B481" s="34" t="s">
        <v>272</v>
      </c>
      <c r="C481" s="68"/>
      <c r="D481" s="35" t="s">
        <v>34</v>
      </c>
      <c r="E481" s="35" t="s">
        <v>126</v>
      </c>
      <c r="F481" s="41" t="s">
        <v>322</v>
      </c>
      <c r="G481" s="70"/>
      <c r="H481" s="124">
        <f>H482</f>
        <v>12156.327</v>
      </c>
      <c r="I481" s="124">
        <f t="shared" si="28"/>
        <v>12543.759</v>
      </c>
    </row>
    <row r="482" spans="1:9" ht="14.25" customHeight="1">
      <c r="A482" s="33"/>
      <c r="B482" s="34" t="s">
        <v>272</v>
      </c>
      <c r="C482" s="68"/>
      <c r="D482" s="35" t="s">
        <v>34</v>
      </c>
      <c r="E482" s="35" t="s">
        <v>126</v>
      </c>
      <c r="F482" s="41" t="s">
        <v>323</v>
      </c>
      <c r="G482" s="70"/>
      <c r="H482" s="124">
        <f>H483+H491</f>
        <v>12156.327</v>
      </c>
      <c r="I482" s="124">
        <f>I483+I491</f>
        <v>12543.759</v>
      </c>
    </row>
    <row r="483" spans="1:9" ht="24" customHeight="1">
      <c r="A483" s="33"/>
      <c r="B483" s="34" t="s">
        <v>120</v>
      </c>
      <c r="C483" s="68"/>
      <c r="D483" s="35" t="s">
        <v>34</v>
      </c>
      <c r="E483" s="35" t="s">
        <v>126</v>
      </c>
      <c r="F483" s="41" t="s">
        <v>324</v>
      </c>
      <c r="G483" s="70"/>
      <c r="H483" s="124">
        <f>H484+H486+H488</f>
        <v>12156.327</v>
      </c>
      <c r="I483" s="124">
        <f>I484+I486+I488</f>
        <v>12543.759</v>
      </c>
    </row>
    <row r="484" spans="1:9" ht="52.5" customHeight="1">
      <c r="A484" s="33"/>
      <c r="B484" s="74" t="s">
        <v>122</v>
      </c>
      <c r="C484" s="35"/>
      <c r="D484" s="35" t="s">
        <v>34</v>
      </c>
      <c r="E484" s="35" t="s">
        <v>126</v>
      </c>
      <c r="F484" s="35" t="s">
        <v>324</v>
      </c>
      <c r="G484" s="35" t="s">
        <v>123</v>
      </c>
      <c r="H484" s="125">
        <f>H485</f>
        <v>9685.827</v>
      </c>
      <c r="I484" s="125">
        <f>I485</f>
        <v>10073.259</v>
      </c>
    </row>
    <row r="485" spans="1:9" ht="18.75" customHeight="1">
      <c r="A485" s="33"/>
      <c r="B485" s="34" t="s">
        <v>124</v>
      </c>
      <c r="C485" s="35"/>
      <c r="D485" s="35" t="s">
        <v>34</v>
      </c>
      <c r="E485" s="35" t="s">
        <v>126</v>
      </c>
      <c r="F485" s="35" t="s">
        <v>324</v>
      </c>
      <c r="G485" s="35" t="s">
        <v>133</v>
      </c>
      <c r="H485" s="125">
        <v>9685.827</v>
      </c>
      <c r="I485" s="125">
        <v>10073.259</v>
      </c>
    </row>
    <row r="486" spans="1:9" ht="24" customHeight="1">
      <c r="A486" s="33"/>
      <c r="B486" s="34" t="s">
        <v>76</v>
      </c>
      <c r="C486" s="35"/>
      <c r="D486" s="35" t="s">
        <v>34</v>
      </c>
      <c r="E486" s="35" t="s">
        <v>126</v>
      </c>
      <c r="F486" s="35" t="s">
        <v>324</v>
      </c>
      <c r="G486" s="35" t="s">
        <v>104</v>
      </c>
      <c r="H486" s="124">
        <f>H487</f>
        <v>2460.5</v>
      </c>
      <c r="I486" s="124">
        <f>I487</f>
        <v>2460.5</v>
      </c>
    </row>
    <row r="487" spans="1:9" ht="23.25" customHeight="1">
      <c r="A487" s="33"/>
      <c r="B487" s="34" t="s">
        <v>77</v>
      </c>
      <c r="C487" s="68"/>
      <c r="D487" s="35" t="s">
        <v>34</v>
      </c>
      <c r="E487" s="35" t="s">
        <v>126</v>
      </c>
      <c r="F487" s="41" t="s">
        <v>324</v>
      </c>
      <c r="G487" s="35" t="s">
        <v>78</v>
      </c>
      <c r="H487" s="124">
        <v>2460.5</v>
      </c>
      <c r="I487" s="124">
        <v>2460.5</v>
      </c>
    </row>
    <row r="488" spans="1:9" ht="23.25" customHeight="1">
      <c r="A488" s="33"/>
      <c r="B488" s="34" t="s">
        <v>127</v>
      </c>
      <c r="C488" s="35"/>
      <c r="D488" s="35" t="s">
        <v>34</v>
      </c>
      <c r="E488" s="35" t="s">
        <v>126</v>
      </c>
      <c r="F488" s="35" t="s">
        <v>324</v>
      </c>
      <c r="G488" s="35" t="s">
        <v>128</v>
      </c>
      <c r="H488" s="125">
        <f>H489+H490</f>
        <v>10</v>
      </c>
      <c r="I488" s="125">
        <f>I489+I490</f>
        <v>10</v>
      </c>
    </row>
    <row r="489" spans="1:9" ht="15.75" customHeight="1" hidden="1">
      <c r="A489" s="33"/>
      <c r="B489" s="34" t="s">
        <v>312</v>
      </c>
      <c r="C489" s="68"/>
      <c r="D489" s="35" t="s">
        <v>34</v>
      </c>
      <c r="E489" s="35" t="s">
        <v>126</v>
      </c>
      <c r="F489" s="41" t="s">
        <v>324</v>
      </c>
      <c r="G489" s="35" t="s">
        <v>313</v>
      </c>
      <c r="H489" s="124">
        <v>0</v>
      </c>
      <c r="I489" s="124">
        <v>0</v>
      </c>
    </row>
    <row r="490" spans="1:9" ht="15.75" customHeight="1">
      <c r="A490" s="33"/>
      <c r="B490" s="34" t="s">
        <v>129</v>
      </c>
      <c r="C490" s="35"/>
      <c r="D490" s="35" t="s">
        <v>34</v>
      </c>
      <c r="E490" s="35" t="s">
        <v>126</v>
      </c>
      <c r="F490" s="35" t="s">
        <v>324</v>
      </c>
      <c r="G490" s="35" t="s">
        <v>130</v>
      </c>
      <c r="H490" s="125">
        <v>10</v>
      </c>
      <c r="I490" s="125">
        <v>10</v>
      </c>
    </row>
    <row r="491" spans="1:9" ht="23.25" customHeight="1" hidden="1">
      <c r="A491" s="33"/>
      <c r="B491" s="34" t="s">
        <v>449</v>
      </c>
      <c r="C491" s="68"/>
      <c r="D491" s="35" t="s">
        <v>34</v>
      </c>
      <c r="E491" s="35" t="s">
        <v>126</v>
      </c>
      <c r="F491" s="41" t="s">
        <v>325</v>
      </c>
      <c r="G491" s="70"/>
      <c r="H491" s="124">
        <f>H492</f>
        <v>0</v>
      </c>
      <c r="I491" s="124">
        <f>I492</f>
        <v>0</v>
      </c>
    </row>
    <row r="492" spans="1:9" ht="23.25" customHeight="1" hidden="1">
      <c r="A492" s="33"/>
      <c r="B492" s="34" t="s">
        <v>76</v>
      </c>
      <c r="C492" s="68"/>
      <c r="D492" s="35" t="s">
        <v>34</v>
      </c>
      <c r="E492" s="35" t="s">
        <v>126</v>
      </c>
      <c r="F492" s="41" t="s">
        <v>325</v>
      </c>
      <c r="G492" s="35" t="s">
        <v>104</v>
      </c>
      <c r="H492" s="124">
        <f>H493</f>
        <v>0</v>
      </c>
      <c r="I492" s="124">
        <f>I493</f>
        <v>0</v>
      </c>
    </row>
    <row r="493" spans="1:9" ht="24.75" customHeight="1" hidden="1">
      <c r="A493" s="33"/>
      <c r="B493" s="34" t="s">
        <v>77</v>
      </c>
      <c r="C493" s="68"/>
      <c r="D493" s="35" t="s">
        <v>34</v>
      </c>
      <c r="E493" s="35" t="s">
        <v>126</v>
      </c>
      <c r="F493" s="41" t="s">
        <v>325</v>
      </c>
      <c r="G493" s="35" t="s">
        <v>78</v>
      </c>
      <c r="H493" s="124">
        <v>0</v>
      </c>
      <c r="I493" s="124">
        <v>0</v>
      </c>
    </row>
    <row r="494" spans="1:9" s="9" customFormat="1" ht="15.75">
      <c r="A494" s="404" t="s">
        <v>358</v>
      </c>
      <c r="B494" s="405"/>
      <c r="C494" s="405"/>
      <c r="D494" s="405"/>
      <c r="E494" s="405"/>
      <c r="F494" s="405"/>
      <c r="G494" s="406"/>
      <c r="H494" s="314">
        <f>H15</f>
        <v>85285.32700000002</v>
      </c>
      <c r="I494" s="314">
        <f>I15</f>
        <v>83988.872</v>
      </c>
    </row>
    <row r="495" spans="8:9" ht="12.75">
      <c r="H495" s="76"/>
      <c r="I495" s="76"/>
    </row>
    <row r="496" spans="8:9" ht="12.75">
      <c r="H496" s="76"/>
      <c r="I496" s="76"/>
    </row>
    <row r="497" spans="8:9" ht="12.75">
      <c r="H497" s="76"/>
      <c r="I497" s="76"/>
    </row>
    <row r="498" spans="8:9" ht="12.75">
      <c r="H498" s="76"/>
      <c r="I498" s="76"/>
    </row>
    <row r="499" spans="8:9" ht="12.75">
      <c r="H499" s="76"/>
      <c r="I499" s="76"/>
    </row>
    <row r="500" spans="8:9" ht="12.75">
      <c r="H500" s="76"/>
      <c r="I500" s="76"/>
    </row>
    <row r="501" spans="8:9" ht="12.75">
      <c r="H501" s="76"/>
      <c r="I501" s="76"/>
    </row>
    <row r="502" spans="8:9" ht="12.75">
      <c r="H502" s="76"/>
      <c r="I502" s="76"/>
    </row>
    <row r="503" spans="8:9" ht="12.75">
      <c r="H503" s="76"/>
      <c r="I503" s="76"/>
    </row>
    <row r="504" spans="8:9" ht="12.75">
      <c r="H504" s="76"/>
      <c r="I504" s="76"/>
    </row>
    <row r="505" spans="8:9" ht="12.75">
      <c r="H505" s="76"/>
      <c r="I505" s="76"/>
    </row>
    <row r="506" spans="8:9" ht="12.75">
      <c r="H506" s="76"/>
      <c r="I506" s="76"/>
    </row>
    <row r="507" spans="8:9" ht="12.75">
      <c r="H507" s="76"/>
      <c r="I507" s="76"/>
    </row>
    <row r="508" spans="8:9" ht="12.75">
      <c r="H508" s="76"/>
      <c r="I508" s="76"/>
    </row>
    <row r="509" spans="8:9" ht="12.75">
      <c r="H509" s="76"/>
      <c r="I509" s="76"/>
    </row>
    <row r="510" spans="8:9" ht="12.75">
      <c r="H510" s="76"/>
      <c r="I510" s="76"/>
    </row>
    <row r="511" spans="8:9" ht="12.75">
      <c r="H511" s="76"/>
      <c r="I511" s="76"/>
    </row>
    <row r="512" spans="8:9" ht="12.75">
      <c r="H512" s="76"/>
      <c r="I512" s="76"/>
    </row>
    <row r="513" spans="8:9" ht="12.75">
      <c r="H513" s="76"/>
      <c r="I513" s="76"/>
    </row>
    <row r="514" spans="8:9" ht="12.75">
      <c r="H514" s="76"/>
      <c r="I514" s="76"/>
    </row>
    <row r="515" spans="8:9" ht="12.75">
      <c r="H515" s="76"/>
      <c r="I515" s="76"/>
    </row>
    <row r="516" spans="8:9" ht="12.75">
      <c r="H516" s="76"/>
      <c r="I516" s="76"/>
    </row>
    <row r="517" spans="8:9" ht="12.75">
      <c r="H517" s="76"/>
      <c r="I517" s="76"/>
    </row>
    <row r="518" spans="8:9" ht="12.75">
      <c r="H518" s="76"/>
      <c r="I518" s="76"/>
    </row>
    <row r="519" spans="8:9" ht="12.75">
      <c r="H519" s="76"/>
      <c r="I519" s="76"/>
    </row>
    <row r="520" spans="8:9" ht="12.75">
      <c r="H520" s="76"/>
      <c r="I520" s="76"/>
    </row>
    <row r="521" spans="8:9" ht="12.75">
      <c r="H521" s="76"/>
      <c r="I521" s="76"/>
    </row>
    <row r="522" spans="8:9" ht="12.75">
      <c r="H522" s="76"/>
      <c r="I522" s="76"/>
    </row>
    <row r="523" spans="8:9" ht="12.75">
      <c r="H523" s="76"/>
      <c r="I523" s="76"/>
    </row>
    <row r="524" spans="8:9" ht="12.75">
      <c r="H524" s="76"/>
      <c r="I524" s="76"/>
    </row>
    <row r="525" spans="8:9" ht="12.75">
      <c r="H525" s="76"/>
      <c r="I525" s="76"/>
    </row>
    <row r="526" spans="8:9" ht="12.75">
      <c r="H526" s="76"/>
      <c r="I526" s="76"/>
    </row>
    <row r="527" spans="8:9" ht="12.75">
      <c r="H527" s="76"/>
      <c r="I527" s="76"/>
    </row>
    <row r="528" spans="8:9" ht="12.75">
      <c r="H528" s="76"/>
      <c r="I528" s="76"/>
    </row>
    <row r="529" spans="8:9" ht="12.75">
      <c r="H529" s="76"/>
      <c r="I529" s="76"/>
    </row>
    <row r="530" spans="8:9" ht="12.75">
      <c r="H530" s="76"/>
      <c r="I530" s="76"/>
    </row>
    <row r="531" spans="8:9" ht="12.75">
      <c r="H531" s="76"/>
      <c r="I531" s="76"/>
    </row>
    <row r="532" spans="8:9" ht="12.75">
      <c r="H532" s="76"/>
      <c r="I532" s="76"/>
    </row>
    <row r="533" spans="8:9" ht="12.75">
      <c r="H533" s="76"/>
      <c r="I533" s="76"/>
    </row>
  </sheetData>
  <sheetProtection/>
  <mergeCells count="16">
    <mergeCell ref="C12:C13"/>
    <mergeCell ref="D12:D13"/>
    <mergeCell ref="E12:E13"/>
    <mergeCell ref="F12:F13"/>
    <mergeCell ref="G12:G13"/>
    <mergeCell ref="H12:I12"/>
    <mergeCell ref="A494:G494"/>
    <mergeCell ref="A1:I1"/>
    <mergeCell ref="A2:I2"/>
    <mergeCell ref="A3:I3"/>
    <mergeCell ref="A4:I4"/>
    <mergeCell ref="A5:I5"/>
    <mergeCell ref="A9:I9"/>
    <mergeCell ref="A10:I10"/>
    <mergeCell ref="A12:A13"/>
    <mergeCell ref="B12:B13"/>
  </mergeCells>
  <printOptions/>
  <pageMargins left="0.7" right="0.7" top="0.75" bottom="0.75" header="0.3" footer="0.3"/>
  <pageSetup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0.7109375" style="0" customWidth="1"/>
  </cols>
  <sheetData>
    <row r="1" spans="1:7" s="10" customFormat="1" ht="12.75">
      <c r="A1" s="407" t="s">
        <v>462</v>
      </c>
      <c r="B1" s="407"/>
      <c r="C1" s="407"/>
      <c r="D1" s="407"/>
      <c r="E1" s="407"/>
      <c r="F1" s="407"/>
      <c r="G1" s="407"/>
    </row>
    <row r="2" spans="1:7" s="10" customFormat="1" ht="12.75">
      <c r="A2" s="407" t="s">
        <v>50</v>
      </c>
      <c r="B2" s="407"/>
      <c r="C2" s="407"/>
      <c r="D2" s="407"/>
      <c r="E2" s="407"/>
      <c r="F2" s="407"/>
      <c r="G2" s="407"/>
    </row>
    <row r="3" spans="1:7" s="10" customFormat="1" ht="12.75">
      <c r="A3" s="407" t="s">
        <v>51</v>
      </c>
      <c r="B3" s="407"/>
      <c r="C3" s="407"/>
      <c r="D3" s="407"/>
      <c r="E3" s="407"/>
      <c r="F3" s="407"/>
      <c r="G3" s="407"/>
    </row>
    <row r="4" spans="1:7" s="10" customFormat="1" ht="12.75">
      <c r="A4" s="407" t="s">
        <v>52</v>
      </c>
      <c r="B4" s="407"/>
      <c r="C4" s="407"/>
      <c r="D4" s="407"/>
      <c r="E4" s="407"/>
      <c r="F4" s="407"/>
      <c r="G4" s="407"/>
    </row>
    <row r="5" spans="1:7" s="10" customFormat="1" ht="12.75">
      <c r="A5" s="407" t="s">
        <v>655</v>
      </c>
      <c r="B5" s="407"/>
      <c r="C5" s="407"/>
      <c r="D5" s="407"/>
      <c r="E5" s="407"/>
      <c r="F5" s="407"/>
      <c r="G5" s="407"/>
    </row>
    <row r="6" spans="1:7" ht="12.75">
      <c r="A6" s="1"/>
      <c r="B6" s="1"/>
      <c r="C6" s="1"/>
      <c r="D6" s="1"/>
      <c r="E6" s="1"/>
      <c r="F6" s="1"/>
      <c r="G6" s="1"/>
    </row>
    <row r="7" spans="1:7" ht="29.25" customHeight="1">
      <c r="A7" s="206"/>
      <c r="B7" s="421" t="s">
        <v>493</v>
      </c>
      <c r="C7" s="421"/>
      <c r="D7" s="421"/>
      <c r="E7" s="421"/>
      <c r="F7" s="421"/>
      <c r="G7" s="421"/>
    </row>
    <row r="9" spans="1:7" ht="60" customHeight="1">
      <c r="A9" s="207" t="s">
        <v>55</v>
      </c>
      <c r="B9" s="207" t="s">
        <v>463</v>
      </c>
      <c r="C9" s="207" t="s">
        <v>464</v>
      </c>
      <c r="D9" s="207" t="s">
        <v>465</v>
      </c>
      <c r="E9" s="207" t="s">
        <v>466</v>
      </c>
      <c r="F9" s="207" t="s">
        <v>467</v>
      </c>
      <c r="G9" s="207" t="s">
        <v>649</v>
      </c>
    </row>
    <row r="10" spans="1:7" ht="60" customHeight="1">
      <c r="A10" s="420">
        <v>1</v>
      </c>
      <c r="B10" s="420" t="s">
        <v>468</v>
      </c>
      <c r="C10" s="420" t="s">
        <v>469</v>
      </c>
      <c r="D10" s="418" t="s">
        <v>59</v>
      </c>
      <c r="E10" s="418" t="s">
        <v>59</v>
      </c>
      <c r="F10" s="208" t="s">
        <v>470</v>
      </c>
      <c r="G10" s="316">
        <f>(5.02+161+99)-161</f>
        <v>104.01999999999998</v>
      </c>
    </row>
    <row r="11" spans="1:7" ht="90" customHeight="1">
      <c r="A11" s="420"/>
      <c r="B11" s="420"/>
      <c r="C11" s="420"/>
      <c r="D11" s="420"/>
      <c r="E11" s="420"/>
      <c r="F11" s="209" t="s">
        <v>471</v>
      </c>
      <c r="G11" s="316">
        <f>(213.25+6886+99)-6886</f>
        <v>312.25</v>
      </c>
    </row>
    <row r="12" spans="1:7" ht="57" customHeight="1">
      <c r="A12" s="420"/>
      <c r="B12" s="420"/>
      <c r="C12" s="420"/>
      <c r="D12" s="420"/>
      <c r="E12" s="420"/>
      <c r="F12" s="209" t="s">
        <v>472</v>
      </c>
      <c r="G12" s="316">
        <f>(1.87+46+99)-46</f>
        <v>100.87</v>
      </c>
    </row>
    <row r="13" spans="1:7" ht="93" customHeight="1">
      <c r="A13" s="420"/>
      <c r="B13" s="420"/>
      <c r="C13" s="420"/>
      <c r="D13" s="420"/>
      <c r="E13" s="420"/>
      <c r="F13" s="209" t="s">
        <v>644</v>
      </c>
      <c r="G13" s="316">
        <f>250+129</f>
        <v>379</v>
      </c>
    </row>
    <row r="14" spans="1:7" ht="147" customHeight="1">
      <c r="A14" s="420"/>
      <c r="B14" s="420"/>
      <c r="C14" s="420"/>
      <c r="D14" s="420"/>
      <c r="E14" s="420"/>
      <c r="F14" s="209" t="s">
        <v>645</v>
      </c>
      <c r="G14" s="316">
        <f>2000+198</f>
        <v>2198</v>
      </c>
    </row>
    <row r="15" spans="1:7" ht="90" customHeight="1" hidden="1">
      <c r="A15" s="420"/>
      <c r="B15" s="420"/>
      <c r="C15" s="420"/>
      <c r="D15" s="420"/>
      <c r="E15" s="420"/>
      <c r="F15" s="210"/>
      <c r="G15" s="316">
        <v>0</v>
      </c>
    </row>
    <row r="16" spans="1:7" ht="118.5" customHeight="1" hidden="1">
      <c r="A16" s="420"/>
      <c r="B16" s="420"/>
      <c r="C16" s="420"/>
      <c r="D16" s="425"/>
      <c r="E16" s="420"/>
      <c r="F16" s="210"/>
      <c r="G16" s="316">
        <v>0</v>
      </c>
    </row>
    <row r="17" spans="1:7" ht="12.75">
      <c r="A17" s="415" t="s">
        <v>473</v>
      </c>
      <c r="B17" s="416"/>
      <c r="C17" s="416"/>
      <c r="D17" s="416"/>
      <c r="E17" s="416"/>
      <c r="F17" s="417"/>
      <c r="G17" s="317">
        <f>G10+G11+G12+G13+G14</f>
        <v>3094.14</v>
      </c>
    </row>
    <row r="18" spans="1:7" ht="111" customHeight="1">
      <c r="A18" s="418">
        <v>2</v>
      </c>
      <c r="B18" s="418" t="s">
        <v>153</v>
      </c>
      <c r="C18" s="418" t="s">
        <v>482</v>
      </c>
      <c r="D18" s="418" t="s">
        <v>59</v>
      </c>
      <c r="E18" s="418" t="s">
        <v>59</v>
      </c>
      <c r="F18" s="216" t="s">
        <v>646</v>
      </c>
      <c r="G18" s="316">
        <f>(45+1500)-1500</f>
        <v>45</v>
      </c>
    </row>
    <row r="19" spans="1:7" ht="111" customHeight="1">
      <c r="A19" s="419"/>
      <c r="B19" s="419"/>
      <c r="C19" s="419"/>
      <c r="D19" s="419"/>
      <c r="E19" s="419"/>
      <c r="F19" s="216" t="s">
        <v>647</v>
      </c>
      <c r="G19" s="316">
        <f>(45+1500)-1500</f>
        <v>45</v>
      </c>
    </row>
    <row r="20" spans="1:7" ht="111" customHeight="1">
      <c r="A20" s="354"/>
      <c r="B20" s="354"/>
      <c r="C20" s="354"/>
      <c r="D20" s="354"/>
      <c r="E20" s="354"/>
      <c r="F20" s="216" t="s">
        <v>648</v>
      </c>
      <c r="G20" s="316">
        <f>(123.33+4110.88)-4110.88</f>
        <v>123.32999999999993</v>
      </c>
    </row>
    <row r="21" spans="1:7" ht="12.75">
      <c r="A21" s="415" t="s">
        <v>473</v>
      </c>
      <c r="B21" s="416"/>
      <c r="C21" s="416"/>
      <c r="D21" s="416"/>
      <c r="E21" s="416"/>
      <c r="F21" s="417"/>
      <c r="G21" s="317">
        <f>G18+G19+G20</f>
        <v>213.32999999999993</v>
      </c>
    </row>
    <row r="22" spans="1:7" ht="220.5" customHeight="1" hidden="1">
      <c r="A22" s="211">
        <v>3</v>
      </c>
      <c r="B22" s="212" t="s">
        <v>474</v>
      </c>
      <c r="C22" s="213" t="s">
        <v>475</v>
      </c>
      <c r="D22" s="213" t="s">
        <v>59</v>
      </c>
      <c r="E22" s="213" t="s">
        <v>59</v>
      </c>
      <c r="F22" s="214" t="s">
        <v>476</v>
      </c>
      <c r="G22" s="318">
        <v>0</v>
      </c>
    </row>
    <row r="23" spans="1:7" ht="14.25" hidden="1">
      <c r="A23" s="422" t="s">
        <v>473</v>
      </c>
      <c r="B23" s="423"/>
      <c r="C23" s="423"/>
      <c r="D23" s="423"/>
      <c r="E23" s="423"/>
      <c r="F23" s="424"/>
      <c r="G23" s="319">
        <f>SUM(G22)</f>
        <v>0</v>
      </c>
    </row>
    <row r="24" spans="1:7" ht="166.5" customHeight="1" hidden="1">
      <c r="A24" s="213">
        <v>4</v>
      </c>
      <c r="B24" s="215" t="s">
        <v>477</v>
      </c>
      <c r="C24" s="213" t="s">
        <v>478</v>
      </c>
      <c r="D24" s="213" t="s">
        <v>59</v>
      </c>
      <c r="E24" s="213" t="s">
        <v>479</v>
      </c>
      <c r="F24" s="214" t="s">
        <v>480</v>
      </c>
      <c r="G24" s="320">
        <v>0</v>
      </c>
    </row>
    <row r="25" spans="1:7" ht="23.25" customHeight="1" hidden="1">
      <c r="A25" s="415" t="s">
        <v>473</v>
      </c>
      <c r="B25" s="416"/>
      <c r="C25" s="416"/>
      <c r="D25" s="416"/>
      <c r="E25" s="416"/>
      <c r="F25" s="417"/>
      <c r="G25" s="317">
        <f>SUM(G24)</f>
        <v>0</v>
      </c>
    </row>
    <row r="26" spans="1:7" ht="14.25">
      <c r="A26" s="422" t="s">
        <v>481</v>
      </c>
      <c r="B26" s="423"/>
      <c r="C26" s="423"/>
      <c r="D26" s="423"/>
      <c r="E26" s="423"/>
      <c r="F26" s="424"/>
      <c r="G26" s="319">
        <f>G17+G21</f>
        <v>3307.47</v>
      </c>
    </row>
  </sheetData>
  <sheetProtection/>
  <mergeCells count="21">
    <mergeCell ref="A26:F26"/>
    <mergeCell ref="A21:F21"/>
    <mergeCell ref="A1:G1"/>
    <mergeCell ref="B10:B16"/>
    <mergeCell ref="C10:C16"/>
    <mergeCell ref="A23:F23"/>
    <mergeCell ref="D10:D16"/>
    <mergeCell ref="E10:E16"/>
    <mergeCell ref="B18:B20"/>
    <mergeCell ref="A3:G3"/>
    <mergeCell ref="A4:G4"/>
    <mergeCell ref="A5:G5"/>
    <mergeCell ref="B7:G7"/>
    <mergeCell ref="E18:E20"/>
    <mergeCell ref="A2:G2"/>
    <mergeCell ref="A25:F25"/>
    <mergeCell ref="A17:F17"/>
    <mergeCell ref="A18:A20"/>
    <mergeCell ref="C18:C20"/>
    <mergeCell ref="D18:D20"/>
    <mergeCell ref="A10:A16"/>
  </mergeCells>
  <printOptions/>
  <pageMargins left="0.75" right="0.75" top="1" bottom="1" header="0.5" footer="0.5"/>
  <pageSetup orientation="portrait" paperSize="9" scale="6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V17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9.140625" style="217" customWidth="1"/>
    <col min="2" max="2" width="53.00390625" style="217" customWidth="1"/>
    <col min="3" max="4" width="12.7109375" style="217" customWidth="1"/>
    <col min="5" max="16384" width="9.140625" style="217" customWidth="1"/>
  </cols>
  <sheetData>
    <row r="1" spans="1:4" ht="12.75">
      <c r="A1" s="332" t="s">
        <v>528</v>
      </c>
      <c r="B1" s="332"/>
      <c r="C1" s="332"/>
      <c r="D1" s="332"/>
    </row>
    <row r="2" spans="1:4" ht="12.75">
      <c r="A2" s="332" t="s">
        <v>50</v>
      </c>
      <c r="B2" s="332"/>
      <c r="C2" s="332"/>
      <c r="D2" s="332"/>
    </row>
    <row r="3" spans="1:4" ht="12.75">
      <c r="A3" s="332" t="s">
        <v>51</v>
      </c>
      <c r="B3" s="332"/>
      <c r="C3" s="332"/>
      <c r="D3" s="332"/>
    </row>
    <row r="4" spans="1:4" ht="12.75">
      <c r="A4" s="332" t="s">
        <v>52</v>
      </c>
      <c r="B4" s="332"/>
      <c r="C4" s="332"/>
      <c r="D4" s="332"/>
    </row>
    <row r="5" spans="1:4" ht="12.75">
      <c r="A5" s="332" t="s">
        <v>655</v>
      </c>
      <c r="B5" s="332"/>
      <c r="C5" s="332"/>
      <c r="D5" s="332"/>
    </row>
    <row r="6" spans="1:4" ht="12.75">
      <c r="A6" s="333"/>
      <c r="B6" s="333"/>
      <c r="C6" s="333"/>
      <c r="D6" s="333"/>
    </row>
    <row r="7" spans="1:4" ht="12.75">
      <c r="A7" s="227"/>
      <c r="B7" s="227"/>
      <c r="C7" s="227"/>
      <c r="D7" s="227"/>
    </row>
    <row r="8" spans="1:256" s="222" customFormat="1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4" ht="15.75">
      <c r="A9" s="323" t="s">
        <v>529</v>
      </c>
      <c r="B9" s="324"/>
      <c r="C9" s="324"/>
      <c r="D9" s="324"/>
    </row>
    <row r="10" spans="1:4" ht="15.75">
      <c r="A10" s="323" t="s">
        <v>495</v>
      </c>
      <c r="B10" s="324"/>
      <c r="C10" s="324"/>
      <c r="D10" s="324"/>
    </row>
    <row r="11" spans="1:4" ht="15.75">
      <c r="A11" s="325" t="s">
        <v>531</v>
      </c>
      <c r="B11" s="325"/>
      <c r="C11" s="325"/>
      <c r="D11" s="325"/>
    </row>
    <row r="12" spans="1:4" ht="15.75">
      <c r="A12" s="224"/>
      <c r="B12" s="224"/>
      <c r="C12" s="224"/>
      <c r="D12" s="224"/>
    </row>
    <row r="13" spans="1:4" ht="30" customHeight="1">
      <c r="A13" s="334" t="s">
        <v>360</v>
      </c>
      <c r="B13" s="336" t="s">
        <v>361</v>
      </c>
      <c r="C13" s="337" t="s">
        <v>53</v>
      </c>
      <c r="D13" s="338"/>
    </row>
    <row r="14" spans="1:4" ht="12.75">
      <c r="A14" s="335"/>
      <c r="B14" s="336"/>
      <c r="C14" s="255" t="s">
        <v>530</v>
      </c>
      <c r="D14" s="257" t="s">
        <v>532</v>
      </c>
    </row>
    <row r="15" spans="1:4" ht="12.75">
      <c r="A15" s="256">
        <v>1</v>
      </c>
      <c r="B15" s="255">
        <v>2</v>
      </c>
      <c r="C15" s="255">
        <v>3</v>
      </c>
      <c r="D15" s="257">
        <v>4</v>
      </c>
    </row>
    <row r="16" spans="1:4" ht="25.5">
      <c r="A16" s="218" t="s">
        <v>496</v>
      </c>
      <c r="B16" s="219" t="s">
        <v>497</v>
      </c>
      <c r="C16" s="220">
        <f>(100188.327+99+99+99-7000-2000-500-500-2000-500-500)-86738.9</f>
        <v>746.4270000000106</v>
      </c>
      <c r="D16" s="258">
        <f>(102488.872-5000-500-2500-2000-500-500-3000)-88171.4</f>
        <v>317.47200000000885</v>
      </c>
    </row>
    <row r="17" spans="1:4" ht="12.75">
      <c r="A17" s="329" t="s">
        <v>498</v>
      </c>
      <c r="B17" s="330"/>
      <c r="C17" s="221">
        <f>C16</f>
        <v>746.4270000000106</v>
      </c>
      <c r="D17" s="259">
        <f>D16</f>
        <v>317.47200000000885</v>
      </c>
    </row>
  </sheetData>
  <sheetProtection/>
  <mergeCells count="13">
    <mergeCell ref="A1:D1"/>
    <mergeCell ref="A2:D2"/>
    <mergeCell ref="A3:D3"/>
    <mergeCell ref="A4:D4"/>
    <mergeCell ref="A5:D5"/>
    <mergeCell ref="A6:D6"/>
    <mergeCell ref="A17:B17"/>
    <mergeCell ref="A9:D9"/>
    <mergeCell ref="A10:D10"/>
    <mergeCell ref="A11:D11"/>
    <mergeCell ref="A13:A14"/>
    <mergeCell ref="B13:B14"/>
    <mergeCell ref="C13:D13"/>
  </mergeCells>
  <printOptions/>
  <pageMargins left="0.7" right="0.7" top="0.75" bottom="0.75" header="0.3" footer="0.3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4.421875" style="166" customWidth="1"/>
    <col min="2" max="2" width="66.140625" style="166" customWidth="1"/>
    <col min="3" max="3" width="15.7109375" style="166" customWidth="1"/>
    <col min="4" max="4" width="11.8515625" style="166" bestFit="1" customWidth="1"/>
    <col min="5" max="5" width="14.57421875" style="166" hidden="1" customWidth="1"/>
    <col min="6" max="7" width="9.140625" style="166" hidden="1" customWidth="1"/>
    <col min="8" max="8" width="9.7109375" style="166" bestFit="1" customWidth="1"/>
    <col min="9" max="16384" width="9.140625" style="166" customWidth="1"/>
  </cols>
  <sheetData>
    <row r="1" spans="1:3" ht="12.75">
      <c r="A1" s="340" t="s">
        <v>362</v>
      </c>
      <c r="B1" s="340"/>
      <c r="C1" s="340"/>
    </row>
    <row r="2" spans="1:3" ht="12.75">
      <c r="A2" s="340" t="s">
        <v>50</v>
      </c>
      <c r="B2" s="340"/>
      <c r="C2" s="340"/>
    </row>
    <row r="3" spans="1:3" ht="12.75">
      <c r="A3" s="340" t="s">
        <v>51</v>
      </c>
      <c r="B3" s="340"/>
      <c r="C3" s="340"/>
    </row>
    <row r="4" spans="1:3" ht="12.75">
      <c r="A4" s="340" t="s">
        <v>52</v>
      </c>
      <c r="B4" s="340"/>
      <c r="C4" s="340"/>
    </row>
    <row r="5" spans="1:3" ht="13.5" customHeight="1">
      <c r="A5" s="341" t="s">
        <v>656</v>
      </c>
      <c r="B5" s="341"/>
      <c r="C5" s="341"/>
    </row>
    <row r="6" spans="1:3" ht="13.5" customHeight="1">
      <c r="A6" s="167"/>
      <c r="B6" s="167"/>
      <c r="C6" s="167"/>
    </row>
    <row r="7" spans="1:3" ht="13.5" customHeight="1">
      <c r="A7" s="167"/>
      <c r="B7" s="167"/>
      <c r="C7" s="167"/>
    </row>
    <row r="8" spans="1:3" ht="13.5" customHeight="1">
      <c r="A8" s="167"/>
      <c r="B8" s="167"/>
      <c r="C8" s="167"/>
    </row>
    <row r="9" spans="1:3" s="168" customFormat="1" ht="15.75">
      <c r="A9" s="342" t="s">
        <v>366</v>
      </c>
      <c r="B9" s="342"/>
      <c r="C9" s="342"/>
    </row>
    <row r="10" spans="1:3" s="168" customFormat="1" ht="15.75">
      <c r="A10" s="343" t="s">
        <v>492</v>
      </c>
      <c r="B10" s="343"/>
      <c r="C10" s="343"/>
    </row>
    <row r="11" spans="1:3" s="168" customFormat="1" ht="15.75">
      <c r="A11" s="228"/>
      <c r="B11" s="228"/>
      <c r="C11" s="228"/>
    </row>
    <row r="12" spans="1:5" ht="12.75">
      <c r="A12" s="344" t="s">
        <v>360</v>
      </c>
      <c r="B12" s="346" t="s">
        <v>361</v>
      </c>
      <c r="C12" s="347" t="s">
        <v>53</v>
      </c>
      <c r="E12" s="166" t="s">
        <v>367</v>
      </c>
    </row>
    <row r="13" spans="1:3" ht="12.75">
      <c r="A13" s="345"/>
      <c r="B13" s="346"/>
      <c r="C13" s="348"/>
    </row>
    <row r="14" spans="1:3" ht="12.75">
      <c r="A14" s="169">
        <v>1</v>
      </c>
      <c r="B14" s="169">
        <v>2</v>
      </c>
      <c r="C14" s="169">
        <v>3</v>
      </c>
    </row>
    <row r="15" spans="1:7" ht="12.75">
      <c r="A15" s="170" t="s">
        <v>368</v>
      </c>
      <c r="B15" s="171" t="s">
        <v>369</v>
      </c>
      <c r="C15" s="172">
        <f>C16+C18+C20+C22+C25+C27+C34+C37+C41</f>
        <v>58742</v>
      </c>
      <c r="D15" s="173"/>
      <c r="E15" s="174" t="e">
        <f>E16+E22+E25+E27+E34+E37+#REF!</f>
        <v>#REF!</v>
      </c>
      <c r="G15" s="166" t="e">
        <f>E15/C15</f>
        <v>#REF!</v>
      </c>
    </row>
    <row r="16" spans="1:7" ht="12.75">
      <c r="A16" s="169" t="s">
        <v>370</v>
      </c>
      <c r="B16" s="175" t="s">
        <v>371</v>
      </c>
      <c r="C16" s="176">
        <f>C17</f>
        <v>11000</v>
      </c>
      <c r="D16" s="173"/>
      <c r="E16" s="177">
        <f>E17</f>
        <v>911.94992</v>
      </c>
      <c r="G16" s="166">
        <f>E16/C16</f>
        <v>0.08290453818181819</v>
      </c>
    </row>
    <row r="17" spans="1:5" ht="12.75">
      <c r="A17" s="169" t="s">
        <v>372</v>
      </c>
      <c r="B17" s="178" t="s">
        <v>373</v>
      </c>
      <c r="C17" s="235">
        <v>11000</v>
      </c>
      <c r="E17" s="179">
        <v>911.94992</v>
      </c>
    </row>
    <row r="18" spans="1:5" ht="25.5">
      <c r="A18" s="169" t="s">
        <v>374</v>
      </c>
      <c r="B18" s="178" t="s">
        <v>375</v>
      </c>
      <c r="C18" s="176">
        <f>C19</f>
        <v>5000</v>
      </c>
      <c r="E18" s="179"/>
    </row>
    <row r="19" spans="1:5" ht="25.5">
      <c r="A19" s="180" t="s">
        <v>376</v>
      </c>
      <c r="B19" s="181" t="s">
        <v>377</v>
      </c>
      <c r="C19" s="235">
        <v>5000</v>
      </c>
      <c r="E19" s="179"/>
    </row>
    <row r="20" spans="1:5" ht="12.75" hidden="1">
      <c r="A20" s="169" t="s">
        <v>378</v>
      </c>
      <c r="B20" s="178" t="s">
        <v>379</v>
      </c>
      <c r="C20" s="176">
        <f>C21</f>
        <v>0</v>
      </c>
      <c r="E20" s="179"/>
    </row>
    <row r="21" spans="1:5" ht="12.75" hidden="1">
      <c r="A21" s="169" t="s">
        <v>380</v>
      </c>
      <c r="B21" s="178" t="s">
        <v>381</v>
      </c>
      <c r="C21" s="235">
        <f>0.5-0.5</f>
        <v>0</v>
      </c>
      <c r="E21" s="179"/>
    </row>
    <row r="22" spans="1:7" ht="12.75">
      <c r="A22" s="169" t="s">
        <v>382</v>
      </c>
      <c r="B22" s="175" t="s">
        <v>383</v>
      </c>
      <c r="C22" s="176">
        <f>C23+C24</f>
        <v>18000</v>
      </c>
      <c r="E22" s="177" t="e">
        <f>#REF!+E24+E23</f>
        <v>#REF!</v>
      </c>
      <c r="G22" s="166" t="e">
        <f aca="true" t="shared" si="0" ref="G22:G27">E22/C22</f>
        <v>#REF!</v>
      </c>
    </row>
    <row r="23" spans="1:5" ht="25.5">
      <c r="A23" s="180" t="s">
        <v>384</v>
      </c>
      <c r="B23" s="181" t="s">
        <v>385</v>
      </c>
      <c r="C23" s="235">
        <v>4000</v>
      </c>
      <c r="E23" s="179">
        <v>117.82013</v>
      </c>
    </row>
    <row r="24" spans="1:5" ht="12.75">
      <c r="A24" s="169" t="s">
        <v>386</v>
      </c>
      <c r="B24" s="181" t="s">
        <v>387</v>
      </c>
      <c r="C24" s="235">
        <f>14000</f>
        <v>14000</v>
      </c>
      <c r="E24" s="179">
        <v>1458.86043</v>
      </c>
    </row>
    <row r="25" spans="1:7" ht="12.75" hidden="1">
      <c r="A25" s="169" t="s">
        <v>388</v>
      </c>
      <c r="B25" s="178" t="s">
        <v>389</v>
      </c>
      <c r="C25" s="176">
        <f>C26</f>
        <v>0</v>
      </c>
      <c r="E25" s="179">
        <v>5.155</v>
      </c>
      <c r="G25" s="166" t="e">
        <f t="shared" si="0"/>
        <v>#DIV/0!</v>
      </c>
    </row>
    <row r="26" spans="1:5" ht="39" customHeight="1" hidden="1">
      <c r="A26" s="180" t="s">
        <v>390</v>
      </c>
      <c r="B26" s="178" t="s">
        <v>391</v>
      </c>
      <c r="C26" s="176">
        <f>14.5-14.5</f>
        <v>0</v>
      </c>
      <c r="E26" s="179"/>
    </row>
    <row r="27" spans="1:7" ht="25.5">
      <c r="A27" s="180" t="s">
        <v>392</v>
      </c>
      <c r="B27" s="178" t="s">
        <v>393</v>
      </c>
      <c r="C27" s="176">
        <f>C28+C29+C30+C31+C32+C33</f>
        <v>12210</v>
      </c>
      <c r="D27" s="173"/>
      <c r="E27" s="177" t="e">
        <f>E28+#REF!+E33</f>
        <v>#REF!</v>
      </c>
      <c r="G27" s="166" t="e">
        <f t="shared" si="0"/>
        <v>#REF!</v>
      </c>
    </row>
    <row r="28" spans="1:5" ht="51">
      <c r="A28" s="180" t="s">
        <v>394</v>
      </c>
      <c r="B28" s="182" t="s">
        <v>395</v>
      </c>
      <c r="C28" s="235">
        <v>2500</v>
      </c>
      <c r="E28" s="179">
        <v>600.74781</v>
      </c>
    </row>
    <row r="29" spans="1:5" ht="51">
      <c r="A29" s="180" t="s">
        <v>396</v>
      </c>
      <c r="B29" s="182" t="s">
        <v>397</v>
      </c>
      <c r="C29" s="235">
        <f>7000+2000</f>
        <v>9000</v>
      </c>
      <c r="E29" s="179"/>
    </row>
    <row r="30" spans="1:5" ht="51" customHeight="1">
      <c r="A30" s="180" t="s">
        <v>398</v>
      </c>
      <c r="B30" s="182" t="s">
        <v>399</v>
      </c>
      <c r="C30" s="235">
        <v>200</v>
      </c>
      <c r="E30" s="179"/>
    </row>
    <row r="31" spans="1:5" ht="25.5" customHeight="1" hidden="1">
      <c r="A31" s="180" t="s">
        <v>400</v>
      </c>
      <c r="B31" s="182" t="s">
        <v>401</v>
      </c>
      <c r="C31" s="235">
        <v>0</v>
      </c>
      <c r="E31" s="179"/>
    </row>
    <row r="32" spans="1:5" ht="39" customHeight="1">
      <c r="A32" s="180" t="s">
        <v>402</v>
      </c>
      <c r="B32" s="182" t="s">
        <v>403</v>
      </c>
      <c r="C32" s="235">
        <v>10</v>
      </c>
      <c r="E32" s="179"/>
    </row>
    <row r="33" spans="1:5" ht="51">
      <c r="A33" s="180" t="s">
        <v>404</v>
      </c>
      <c r="B33" s="182" t="s">
        <v>405</v>
      </c>
      <c r="C33" s="235">
        <v>500</v>
      </c>
      <c r="E33" s="179">
        <v>138.23613</v>
      </c>
    </row>
    <row r="34" spans="1:7" ht="25.5">
      <c r="A34" s="180" t="s">
        <v>406</v>
      </c>
      <c r="B34" s="178" t="s">
        <v>407</v>
      </c>
      <c r="C34" s="176">
        <f>C35+C36</f>
        <v>600</v>
      </c>
      <c r="E34" s="177">
        <f>E35</f>
        <v>137.684</v>
      </c>
      <c r="G34" s="166">
        <f>E34/C34</f>
        <v>0.22947333333333333</v>
      </c>
    </row>
    <row r="35" spans="1:5" ht="25.5" customHeight="1">
      <c r="A35" s="183" t="s">
        <v>408</v>
      </c>
      <c r="B35" s="184" t="s">
        <v>409</v>
      </c>
      <c r="C35" s="235">
        <v>100</v>
      </c>
      <c r="E35" s="179">
        <v>137.684</v>
      </c>
    </row>
    <row r="36" spans="1:5" ht="12.75">
      <c r="A36" s="183" t="s">
        <v>410</v>
      </c>
      <c r="B36" s="184" t="s">
        <v>411</v>
      </c>
      <c r="C36" s="235">
        <v>500</v>
      </c>
      <c r="E36" s="179"/>
    </row>
    <row r="37" spans="1:7" ht="12.75" customHeight="1">
      <c r="A37" s="180" t="s">
        <v>412</v>
      </c>
      <c r="B37" s="178" t="s">
        <v>413</v>
      </c>
      <c r="C37" s="176">
        <f>C38+C39+C40</f>
        <v>11132</v>
      </c>
      <c r="E37" s="177" t="e">
        <f>#REF!</f>
        <v>#REF!</v>
      </c>
      <c r="G37" s="166" t="e">
        <f>E37/C37</f>
        <v>#REF!</v>
      </c>
    </row>
    <row r="38" spans="1:5" ht="63" customHeight="1">
      <c r="A38" s="183" t="s">
        <v>414</v>
      </c>
      <c r="B38" s="185" t="s">
        <v>415</v>
      </c>
      <c r="C38" s="235">
        <f>1500+300</f>
        <v>1800</v>
      </c>
      <c r="E38" s="177"/>
    </row>
    <row r="39" spans="1:5" ht="41.25" customHeight="1">
      <c r="A39" s="180" t="s">
        <v>416</v>
      </c>
      <c r="B39" s="182" t="s">
        <v>417</v>
      </c>
      <c r="C39" s="235">
        <f>3500+1000</f>
        <v>4500</v>
      </c>
      <c r="E39" s="177"/>
    </row>
    <row r="40" spans="1:5" ht="38.25">
      <c r="A40" s="180" t="s">
        <v>418</v>
      </c>
      <c r="B40" s="182" t="s">
        <v>419</v>
      </c>
      <c r="C40" s="235">
        <f>1200+500+332+1600+300+900</f>
        <v>4832</v>
      </c>
      <c r="E40" s="177"/>
    </row>
    <row r="41" spans="1:5" ht="12.75">
      <c r="A41" s="180" t="s">
        <v>445</v>
      </c>
      <c r="B41" s="182" t="s">
        <v>446</v>
      </c>
      <c r="C41" s="176">
        <f>C42</f>
        <v>800</v>
      </c>
      <c r="E41" s="177"/>
    </row>
    <row r="42" spans="1:5" ht="25.5">
      <c r="A42" s="180" t="s">
        <v>447</v>
      </c>
      <c r="B42" s="182" t="s">
        <v>448</v>
      </c>
      <c r="C42" s="235">
        <v>800</v>
      </c>
      <c r="E42" s="177"/>
    </row>
    <row r="43" spans="1:7" ht="12.75">
      <c r="A43" s="170" t="s">
        <v>420</v>
      </c>
      <c r="B43" s="171" t="s">
        <v>421</v>
      </c>
      <c r="C43" s="236">
        <f>(23584+2926+2007.9+1817.5+2+448.7+7093+7110.88+10)-7093-7110.88</f>
        <v>30796.100000000002</v>
      </c>
      <c r="E43" s="186">
        <v>3742.086</v>
      </c>
      <c r="G43" s="166">
        <f>E43/C43</f>
        <v>0.1215116849211426</v>
      </c>
    </row>
    <row r="44" spans="1:8" ht="12.75">
      <c r="A44" s="339" t="s">
        <v>422</v>
      </c>
      <c r="B44" s="339"/>
      <c r="C44" s="172">
        <f>C15+C43</f>
        <v>89538.1</v>
      </c>
      <c r="D44" s="187"/>
      <c r="E44" s="174"/>
      <c r="H44" s="188"/>
    </row>
    <row r="45" ht="12.75">
      <c r="C45" s="173"/>
    </row>
    <row r="46" ht="12.75">
      <c r="C46" s="189"/>
    </row>
    <row r="47" ht="12.75">
      <c r="C47" s="173"/>
    </row>
    <row r="48" ht="12.75">
      <c r="C48" s="173"/>
    </row>
    <row r="49" spans="2:3" ht="12.75">
      <c r="B49" s="187"/>
      <c r="C49" s="173"/>
    </row>
    <row r="50" ht="12.75">
      <c r="C50" s="173"/>
    </row>
  </sheetData>
  <sheetProtection/>
  <mergeCells count="11">
    <mergeCell ref="A1:C1"/>
    <mergeCell ref="A12:A13"/>
    <mergeCell ref="B12:B13"/>
    <mergeCell ref="C12:C13"/>
    <mergeCell ref="A44:B44"/>
    <mergeCell ref="A2:C2"/>
    <mergeCell ref="A3:C3"/>
    <mergeCell ref="A4:C4"/>
    <mergeCell ref="A5:C5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51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4.421875" style="166" customWidth="1"/>
    <col min="2" max="2" width="66.140625" style="166" customWidth="1"/>
    <col min="3" max="4" width="15.7109375" style="166" customWidth="1"/>
    <col min="5" max="6" width="9.140625" style="166" customWidth="1"/>
    <col min="7" max="7" width="9.7109375" style="166" bestFit="1" customWidth="1"/>
    <col min="8" max="16384" width="9.140625" style="166" customWidth="1"/>
  </cols>
  <sheetData>
    <row r="1" spans="1:4" ht="12.75">
      <c r="A1" s="349" t="s">
        <v>533</v>
      </c>
      <c r="B1" s="349"/>
      <c r="C1" s="349"/>
      <c r="D1" s="349"/>
    </row>
    <row r="2" spans="1:4" ht="12.75">
      <c r="A2" s="349" t="s">
        <v>50</v>
      </c>
      <c r="B2" s="349"/>
      <c r="C2" s="349"/>
      <c r="D2" s="349"/>
    </row>
    <row r="3" spans="1:4" ht="12.75">
      <c r="A3" s="349" t="s">
        <v>51</v>
      </c>
      <c r="B3" s="349"/>
      <c r="C3" s="349"/>
      <c r="D3" s="349"/>
    </row>
    <row r="4" spans="1:4" ht="12.75">
      <c r="A4" s="349" t="s">
        <v>52</v>
      </c>
      <c r="B4" s="349"/>
      <c r="C4" s="349"/>
      <c r="D4" s="349"/>
    </row>
    <row r="5" spans="1:4" ht="12.75">
      <c r="A5" s="349" t="s">
        <v>655</v>
      </c>
      <c r="B5" s="349"/>
      <c r="C5" s="349"/>
      <c r="D5" s="349"/>
    </row>
    <row r="6" spans="1:4" ht="12.75">
      <c r="A6" s="260"/>
      <c r="B6" s="260"/>
      <c r="C6" s="260"/>
      <c r="D6" s="260"/>
    </row>
    <row r="7" spans="1:4" ht="12.75">
      <c r="A7" s="260"/>
      <c r="B7" s="260"/>
      <c r="C7" s="260"/>
      <c r="D7" s="260"/>
    </row>
    <row r="8" spans="1:4" ht="13.5" customHeight="1">
      <c r="A8" s="352"/>
      <c r="B8" s="352"/>
      <c r="C8" s="352"/>
      <c r="D8" s="352"/>
    </row>
    <row r="9" spans="1:4" ht="13.5" customHeight="1">
      <c r="A9" s="351" t="s">
        <v>366</v>
      </c>
      <c r="B9" s="351"/>
      <c r="C9" s="351"/>
      <c r="D9" s="351"/>
    </row>
    <row r="10" spans="1:4" s="168" customFormat="1" ht="15.75">
      <c r="A10" s="350" t="s">
        <v>531</v>
      </c>
      <c r="B10" s="350"/>
      <c r="C10" s="350"/>
      <c r="D10" s="350"/>
    </row>
    <row r="11" spans="1:4" s="168" customFormat="1" ht="15.75">
      <c r="A11" s="262"/>
      <c r="B11" s="262"/>
      <c r="C11" s="262"/>
      <c r="D11" s="263"/>
    </row>
    <row r="12" spans="1:4" ht="12.75">
      <c r="A12" s="344" t="s">
        <v>360</v>
      </c>
      <c r="B12" s="344" t="s">
        <v>361</v>
      </c>
      <c r="C12" s="355" t="s">
        <v>53</v>
      </c>
      <c r="D12" s="356"/>
    </row>
    <row r="13" spans="1:4" ht="12.75">
      <c r="A13" s="353"/>
      <c r="B13" s="353"/>
      <c r="C13" s="357"/>
      <c r="D13" s="358"/>
    </row>
    <row r="14" spans="1:4" ht="12.75">
      <c r="A14" s="354"/>
      <c r="B14" s="354"/>
      <c r="C14" s="230" t="s">
        <v>530</v>
      </c>
      <c r="D14" s="230" t="s">
        <v>532</v>
      </c>
    </row>
    <row r="15" spans="1:4" ht="12.75">
      <c r="A15" s="169">
        <v>1</v>
      </c>
      <c r="B15" s="169">
        <v>2</v>
      </c>
      <c r="C15" s="169">
        <v>3</v>
      </c>
      <c r="D15" s="169">
        <v>4</v>
      </c>
    </row>
    <row r="16" spans="1:4" ht="12.75">
      <c r="A16" s="170" t="s">
        <v>368</v>
      </c>
      <c r="B16" s="171" t="s">
        <v>369</v>
      </c>
      <c r="C16" s="172">
        <f>C17+C19+C21+C23+C26+C28+C35+C38+C42</f>
        <v>58442</v>
      </c>
      <c r="D16" s="172">
        <f>D17+D19+D21+D23+D26+D28+D35+D38+D42</f>
        <v>58942</v>
      </c>
    </row>
    <row r="17" spans="1:4" ht="12.75">
      <c r="A17" s="169" t="s">
        <v>370</v>
      </c>
      <c r="B17" s="175" t="s">
        <v>371</v>
      </c>
      <c r="C17" s="176">
        <f>C18</f>
        <v>11500</v>
      </c>
      <c r="D17" s="176">
        <f>D18</f>
        <v>12000</v>
      </c>
    </row>
    <row r="18" spans="1:4" ht="12.75">
      <c r="A18" s="169" t="s">
        <v>372</v>
      </c>
      <c r="B18" s="178" t="s">
        <v>373</v>
      </c>
      <c r="C18" s="235">
        <v>11500</v>
      </c>
      <c r="D18" s="235">
        <v>12000</v>
      </c>
    </row>
    <row r="19" spans="1:4" ht="25.5">
      <c r="A19" s="169" t="s">
        <v>374</v>
      </c>
      <c r="B19" s="178" t="s">
        <v>375</v>
      </c>
      <c r="C19" s="176">
        <f>C20</f>
        <v>5000</v>
      </c>
      <c r="D19" s="176">
        <f>D20</f>
        <v>5000</v>
      </c>
    </row>
    <row r="20" spans="1:4" ht="25.5">
      <c r="A20" s="180" t="s">
        <v>376</v>
      </c>
      <c r="B20" s="181" t="s">
        <v>377</v>
      </c>
      <c r="C20" s="235">
        <v>5000</v>
      </c>
      <c r="D20" s="235">
        <v>5000</v>
      </c>
    </row>
    <row r="21" spans="1:4" ht="12.75" hidden="1">
      <c r="A21" s="169" t="s">
        <v>378</v>
      </c>
      <c r="B21" s="178" t="s">
        <v>379</v>
      </c>
      <c r="C21" s="176">
        <f>C22</f>
        <v>0</v>
      </c>
      <c r="D21" s="176">
        <f>D22</f>
        <v>0</v>
      </c>
    </row>
    <row r="22" spans="1:4" ht="12.75" hidden="1">
      <c r="A22" s="169" t="s">
        <v>380</v>
      </c>
      <c r="B22" s="178" t="s">
        <v>381</v>
      </c>
      <c r="C22" s="235">
        <f>0.5-0.5</f>
        <v>0</v>
      </c>
      <c r="D22" s="235">
        <f>0.5-0.5</f>
        <v>0</v>
      </c>
    </row>
    <row r="23" spans="1:4" ht="12.75">
      <c r="A23" s="169" t="s">
        <v>382</v>
      </c>
      <c r="B23" s="175" t="s">
        <v>383</v>
      </c>
      <c r="C23" s="176">
        <f>C24+C25</f>
        <v>18000</v>
      </c>
      <c r="D23" s="176">
        <f>D24+D25</f>
        <v>18000</v>
      </c>
    </row>
    <row r="24" spans="1:4" ht="25.5">
      <c r="A24" s="180" t="s">
        <v>384</v>
      </c>
      <c r="B24" s="181" t="s">
        <v>385</v>
      </c>
      <c r="C24" s="235">
        <v>4000</v>
      </c>
      <c r="D24" s="235">
        <v>4000</v>
      </c>
    </row>
    <row r="25" spans="1:4" ht="12.75">
      <c r="A25" s="169" t="s">
        <v>386</v>
      </c>
      <c r="B25" s="181" t="s">
        <v>387</v>
      </c>
      <c r="C25" s="235">
        <f>14000</f>
        <v>14000</v>
      </c>
      <c r="D25" s="235">
        <f>14000</f>
        <v>14000</v>
      </c>
    </row>
    <row r="26" spans="1:4" ht="12.75" hidden="1">
      <c r="A26" s="169" t="s">
        <v>388</v>
      </c>
      <c r="B26" s="178" t="s">
        <v>389</v>
      </c>
      <c r="C26" s="176">
        <f>C27</f>
        <v>0</v>
      </c>
      <c r="D26" s="176">
        <f>D27</f>
        <v>0</v>
      </c>
    </row>
    <row r="27" spans="1:4" ht="39" customHeight="1" hidden="1">
      <c r="A27" s="180" t="s">
        <v>390</v>
      </c>
      <c r="B27" s="178" t="s">
        <v>391</v>
      </c>
      <c r="C27" s="176">
        <f>14.5-14.5</f>
        <v>0</v>
      </c>
      <c r="D27" s="176">
        <f>14.5-14.5</f>
        <v>0</v>
      </c>
    </row>
    <row r="28" spans="1:4" ht="25.5">
      <c r="A28" s="180" t="s">
        <v>392</v>
      </c>
      <c r="B28" s="178" t="s">
        <v>393</v>
      </c>
      <c r="C28" s="176">
        <f>C29+C30+C31+C32+C33+C34</f>
        <v>12210</v>
      </c>
      <c r="D28" s="176">
        <f>D29+D30+D31+D32+D33+D34</f>
        <v>12210</v>
      </c>
    </row>
    <row r="29" spans="1:4" ht="51">
      <c r="A29" s="180" t="s">
        <v>394</v>
      </c>
      <c r="B29" s="182" t="s">
        <v>395</v>
      </c>
      <c r="C29" s="235">
        <v>2500</v>
      </c>
      <c r="D29" s="235">
        <v>2500</v>
      </c>
    </row>
    <row r="30" spans="1:4" ht="51">
      <c r="A30" s="180" t="s">
        <v>396</v>
      </c>
      <c r="B30" s="182" t="s">
        <v>397</v>
      </c>
      <c r="C30" s="235">
        <f>7000+2000</f>
        <v>9000</v>
      </c>
      <c r="D30" s="235">
        <f>7000+2000</f>
        <v>9000</v>
      </c>
    </row>
    <row r="31" spans="1:4" ht="51" customHeight="1">
      <c r="A31" s="180" t="s">
        <v>398</v>
      </c>
      <c r="B31" s="182" t="s">
        <v>399</v>
      </c>
      <c r="C31" s="235">
        <v>200</v>
      </c>
      <c r="D31" s="235">
        <v>200</v>
      </c>
    </row>
    <row r="32" spans="1:4" ht="25.5" customHeight="1" hidden="1">
      <c r="A32" s="180" t="s">
        <v>400</v>
      </c>
      <c r="B32" s="182" t="s">
        <v>401</v>
      </c>
      <c r="C32" s="235">
        <v>0</v>
      </c>
      <c r="D32" s="235">
        <v>0</v>
      </c>
    </row>
    <row r="33" spans="1:4" ht="39" customHeight="1">
      <c r="A33" s="180" t="s">
        <v>402</v>
      </c>
      <c r="B33" s="182" t="s">
        <v>403</v>
      </c>
      <c r="C33" s="235">
        <v>10</v>
      </c>
      <c r="D33" s="235">
        <v>10</v>
      </c>
    </row>
    <row r="34" spans="1:4" ht="51">
      <c r="A34" s="180" t="s">
        <v>404</v>
      </c>
      <c r="B34" s="182" t="s">
        <v>405</v>
      </c>
      <c r="C34" s="235">
        <v>500</v>
      </c>
      <c r="D34" s="235">
        <v>500</v>
      </c>
    </row>
    <row r="35" spans="1:4" ht="25.5">
      <c r="A35" s="180" t="s">
        <v>406</v>
      </c>
      <c r="B35" s="178" t="s">
        <v>407</v>
      </c>
      <c r="C35" s="176">
        <f>C36+C37</f>
        <v>600</v>
      </c>
      <c r="D35" s="176">
        <f>D36+D37</f>
        <v>600</v>
      </c>
    </row>
    <row r="36" spans="1:4" ht="25.5" customHeight="1">
      <c r="A36" s="183" t="s">
        <v>408</v>
      </c>
      <c r="B36" s="184" t="s">
        <v>409</v>
      </c>
      <c r="C36" s="235">
        <v>100</v>
      </c>
      <c r="D36" s="235">
        <v>100</v>
      </c>
    </row>
    <row r="37" spans="1:4" ht="12.75">
      <c r="A37" s="183" t="s">
        <v>410</v>
      </c>
      <c r="B37" s="184" t="s">
        <v>411</v>
      </c>
      <c r="C37" s="235">
        <v>500</v>
      </c>
      <c r="D37" s="235">
        <v>500</v>
      </c>
    </row>
    <row r="38" spans="1:4" ht="12.75" customHeight="1">
      <c r="A38" s="180" t="s">
        <v>412</v>
      </c>
      <c r="B38" s="178" t="s">
        <v>413</v>
      </c>
      <c r="C38" s="176">
        <f>C39+C40+C41</f>
        <v>11132</v>
      </c>
      <c r="D38" s="176">
        <f>D39+D40+D41</f>
        <v>11132</v>
      </c>
    </row>
    <row r="39" spans="1:4" ht="63" customHeight="1">
      <c r="A39" s="183" t="s">
        <v>414</v>
      </c>
      <c r="B39" s="185" t="s">
        <v>415</v>
      </c>
      <c r="C39" s="235">
        <f>1500+300</f>
        <v>1800</v>
      </c>
      <c r="D39" s="235">
        <f>1500+300</f>
        <v>1800</v>
      </c>
    </row>
    <row r="40" spans="1:4" ht="41.25" customHeight="1">
      <c r="A40" s="180" t="s">
        <v>416</v>
      </c>
      <c r="B40" s="182" t="s">
        <v>417</v>
      </c>
      <c r="C40" s="235">
        <f>3500+1000</f>
        <v>4500</v>
      </c>
      <c r="D40" s="235">
        <f>3500+1000</f>
        <v>4500</v>
      </c>
    </row>
    <row r="41" spans="1:4" ht="38.25">
      <c r="A41" s="180" t="s">
        <v>418</v>
      </c>
      <c r="B41" s="182" t="s">
        <v>419</v>
      </c>
      <c r="C41" s="235">
        <f>1200+500+332+1600+300+900</f>
        <v>4832</v>
      </c>
      <c r="D41" s="235">
        <f>1200+500+332+1600+300+900</f>
        <v>4832</v>
      </c>
    </row>
    <row r="42" spans="1:4" ht="12.75">
      <c r="A42" s="180" t="s">
        <v>445</v>
      </c>
      <c r="B42" s="182" t="s">
        <v>446</v>
      </c>
      <c r="C42" s="176">
        <f>C43</f>
        <v>0</v>
      </c>
      <c r="D42" s="176">
        <f>D43</f>
        <v>0</v>
      </c>
    </row>
    <row r="43" spans="1:4" ht="25.5">
      <c r="A43" s="180" t="s">
        <v>447</v>
      </c>
      <c r="B43" s="182" t="s">
        <v>448</v>
      </c>
      <c r="C43" s="235">
        <v>0</v>
      </c>
      <c r="D43" s="235">
        <v>0</v>
      </c>
    </row>
    <row r="44" spans="1:4" ht="12.75">
      <c r="A44" s="170" t="s">
        <v>420</v>
      </c>
      <c r="B44" s="171" t="s">
        <v>421</v>
      </c>
      <c r="C44" s="236">
        <f>24768.1+3068.1+2+448.7+10</f>
        <v>28296.899999999998</v>
      </c>
      <c r="D44" s="236">
        <f>26007.9+3209.5+2+10</f>
        <v>29229.4</v>
      </c>
    </row>
    <row r="45" spans="1:7" ht="12.75">
      <c r="A45" s="339" t="s">
        <v>422</v>
      </c>
      <c r="B45" s="339"/>
      <c r="C45" s="172">
        <f>C16+C44</f>
        <v>86738.9</v>
      </c>
      <c r="D45" s="172">
        <f>D16+D44</f>
        <v>88171.4</v>
      </c>
      <c r="G45" s="188"/>
    </row>
    <row r="46" spans="3:4" ht="12.75">
      <c r="C46" s="173"/>
      <c r="D46" s="173"/>
    </row>
    <row r="47" spans="3:4" ht="12.75">
      <c r="C47" s="189"/>
      <c r="D47" s="189"/>
    </row>
    <row r="48" spans="3:4" ht="12.75">
      <c r="C48" s="173"/>
      <c r="D48" s="173"/>
    </row>
    <row r="49" spans="3:4" ht="12.75">
      <c r="C49" s="173"/>
      <c r="D49" s="173"/>
    </row>
    <row r="50" spans="2:4" ht="12.75">
      <c r="B50" s="187"/>
      <c r="C50" s="173"/>
      <c r="D50" s="173"/>
    </row>
    <row r="51" spans="3:4" ht="12.75">
      <c r="C51" s="173"/>
      <c r="D51" s="173"/>
    </row>
  </sheetData>
  <sheetProtection/>
  <mergeCells count="12">
    <mergeCell ref="A45:B45"/>
    <mergeCell ref="A12:A14"/>
    <mergeCell ref="B12:B14"/>
    <mergeCell ref="C12:D13"/>
    <mergeCell ref="A5:D5"/>
    <mergeCell ref="A1:D1"/>
    <mergeCell ref="A2:D2"/>
    <mergeCell ref="A3:D3"/>
    <mergeCell ref="A4:D4"/>
    <mergeCell ref="A10:D10"/>
    <mergeCell ref="A9:D9"/>
    <mergeCell ref="A8:D8"/>
  </mergeCells>
  <printOptions/>
  <pageMargins left="0.7" right="0.7" top="0.75" bottom="0.75" header="0.3" footer="0.3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3" width="14.7109375" style="0" customWidth="1"/>
  </cols>
  <sheetData>
    <row r="1" spans="1:3" ht="12.75">
      <c r="A1" s="340" t="s">
        <v>423</v>
      </c>
      <c r="B1" s="340"/>
      <c r="C1" s="340"/>
    </row>
    <row r="2" spans="1:3" ht="12.75">
      <c r="A2" s="340" t="s">
        <v>50</v>
      </c>
      <c r="B2" s="340"/>
      <c r="C2" s="340"/>
    </row>
    <row r="3" spans="1:3" ht="12.75">
      <c r="A3" s="340" t="s">
        <v>51</v>
      </c>
      <c r="B3" s="340"/>
      <c r="C3" s="340"/>
    </row>
    <row r="4" spans="1:3" ht="12.75">
      <c r="A4" s="340" t="s">
        <v>52</v>
      </c>
      <c r="B4" s="340"/>
      <c r="C4" s="340"/>
    </row>
    <row r="5" spans="1:3" ht="12.75">
      <c r="A5" s="341" t="s">
        <v>655</v>
      </c>
      <c r="B5" s="341"/>
      <c r="C5" s="341"/>
    </row>
    <row r="6" spans="1:3" ht="12.75">
      <c r="A6" s="167"/>
      <c r="B6" s="167"/>
      <c r="C6" s="167"/>
    </row>
    <row r="7" spans="1:3" ht="12.75">
      <c r="A7" s="167"/>
      <c r="B7" s="167"/>
      <c r="C7" s="167"/>
    </row>
    <row r="8" spans="1:3" ht="12.75">
      <c r="A8" s="359"/>
      <c r="B8" s="359"/>
      <c r="C8" s="359"/>
    </row>
    <row r="9" spans="1:3" ht="15.75">
      <c r="A9" s="342" t="s">
        <v>424</v>
      </c>
      <c r="B9" s="342"/>
      <c r="C9" s="342"/>
    </row>
    <row r="10" spans="1:3" ht="15.75">
      <c r="A10" s="343" t="s">
        <v>492</v>
      </c>
      <c r="B10" s="343"/>
      <c r="C10" s="343"/>
    </row>
    <row r="11" spans="1:3" ht="15.75">
      <c r="A11" s="228"/>
      <c r="B11" s="228"/>
      <c r="C11" s="228"/>
    </row>
    <row r="12" spans="1:3" ht="12.75">
      <c r="A12" s="344" t="s">
        <v>360</v>
      </c>
      <c r="B12" s="346" t="s">
        <v>361</v>
      </c>
      <c r="C12" s="344" t="s">
        <v>53</v>
      </c>
    </row>
    <row r="13" spans="1:3" ht="12.75">
      <c r="A13" s="345"/>
      <c r="B13" s="346"/>
      <c r="C13" s="354"/>
    </row>
    <row r="14" spans="1:3" ht="12.75">
      <c r="A14" s="169">
        <v>1</v>
      </c>
      <c r="B14" s="169">
        <v>2</v>
      </c>
      <c r="C14" s="169">
        <v>3</v>
      </c>
    </row>
    <row r="15" spans="1:3" ht="24.75" customHeight="1">
      <c r="A15" s="190" t="s">
        <v>420</v>
      </c>
      <c r="B15" s="171" t="s">
        <v>421</v>
      </c>
      <c r="C15" s="191">
        <f>C16+C31</f>
        <v>30796.100000000002</v>
      </c>
    </row>
    <row r="16" spans="1:3" ht="24.75" customHeight="1">
      <c r="A16" s="192" t="s">
        <v>425</v>
      </c>
      <c r="B16" s="193" t="s">
        <v>426</v>
      </c>
      <c r="C16" s="191">
        <f>C17+C19+C26+C29</f>
        <v>30786.100000000002</v>
      </c>
    </row>
    <row r="17" spans="1:3" ht="24" customHeight="1">
      <c r="A17" s="192" t="s">
        <v>489</v>
      </c>
      <c r="B17" s="193" t="s">
        <v>488</v>
      </c>
      <c r="C17" s="191">
        <f>C18</f>
        <v>26510</v>
      </c>
    </row>
    <row r="18" spans="1:3" ht="27" customHeight="1">
      <c r="A18" s="194" t="s">
        <v>427</v>
      </c>
      <c r="B18" s="182" t="s">
        <v>428</v>
      </c>
      <c r="C18" s="205">
        <f>23584+2926</f>
        <v>26510</v>
      </c>
    </row>
    <row r="19" spans="1:3" ht="24.75" customHeight="1">
      <c r="A19" s="192" t="s">
        <v>429</v>
      </c>
      <c r="B19" s="193" t="s">
        <v>490</v>
      </c>
      <c r="C19" s="191">
        <f>C20+C22+C23+C24+C21+C25</f>
        <v>3825.4</v>
      </c>
    </row>
    <row r="20" spans="1:3" ht="51" customHeight="1" hidden="1">
      <c r="A20" s="194" t="s">
        <v>430</v>
      </c>
      <c r="B20" s="181" t="s">
        <v>491</v>
      </c>
      <c r="C20" s="205">
        <f>7093-7093</f>
        <v>0</v>
      </c>
    </row>
    <row r="21" spans="1:3" ht="51" customHeight="1" hidden="1">
      <c r="A21" s="194" t="s">
        <v>430</v>
      </c>
      <c r="B21" s="204" t="s">
        <v>643</v>
      </c>
      <c r="C21" s="205">
        <f>(1500+1500+4110.88)-1500-1500-4110.88</f>
        <v>0</v>
      </c>
    </row>
    <row r="22" spans="1:3" ht="65.25" customHeight="1">
      <c r="A22" s="203" t="s">
        <v>431</v>
      </c>
      <c r="B22" s="204" t="s">
        <v>459</v>
      </c>
      <c r="C22" s="205">
        <v>2007.9</v>
      </c>
    </row>
    <row r="23" spans="1:3" ht="21.75" customHeight="1" hidden="1">
      <c r="A23" s="203" t="s">
        <v>432</v>
      </c>
      <c r="B23" s="204" t="s">
        <v>460</v>
      </c>
      <c r="C23" s="205">
        <v>0</v>
      </c>
    </row>
    <row r="24" spans="1:3" ht="41.25" customHeight="1">
      <c r="A24" s="203" t="s">
        <v>432</v>
      </c>
      <c r="B24" s="204" t="s">
        <v>499</v>
      </c>
      <c r="C24" s="205">
        <v>1817.5</v>
      </c>
    </row>
    <row r="25" spans="1:3" ht="42" customHeight="1" hidden="1">
      <c r="A25" s="203" t="s">
        <v>432</v>
      </c>
      <c r="B25" s="204" t="s">
        <v>483</v>
      </c>
      <c r="C25" s="205">
        <v>0</v>
      </c>
    </row>
    <row r="26" spans="1:3" ht="27.75" customHeight="1">
      <c r="A26" s="192" t="s">
        <v>433</v>
      </c>
      <c r="B26" s="196" t="s">
        <v>500</v>
      </c>
      <c r="C26" s="197">
        <f>C28+C27</f>
        <v>450.7</v>
      </c>
    </row>
    <row r="27" spans="1:3" ht="54" customHeight="1">
      <c r="A27" s="194" t="s">
        <v>436</v>
      </c>
      <c r="B27" s="182" t="s">
        <v>650</v>
      </c>
      <c r="C27" s="205">
        <v>2</v>
      </c>
    </row>
    <row r="28" spans="1:3" ht="25.5" customHeight="1">
      <c r="A28" s="194" t="s">
        <v>434</v>
      </c>
      <c r="B28" s="182" t="s">
        <v>435</v>
      </c>
      <c r="C28" s="205">
        <f>448.3+0.4</f>
        <v>448.7</v>
      </c>
    </row>
    <row r="29" spans="1:3" ht="25.5" customHeight="1" hidden="1">
      <c r="A29" s="192" t="s">
        <v>438</v>
      </c>
      <c r="B29" s="196" t="s">
        <v>285</v>
      </c>
      <c r="C29" s="197">
        <f>C30</f>
        <v>0</v>
      </c>
    </row>
    <row r="30" spans="1:3" ht="43.5" customHeight="1" hidden="1">
      <c r="A30" s="194" t="s">
        <v>439</v>
      </c>
      <c r="B30" s="182" t="s">
        <v>440</v>
      </c>
      <c r="C30" s="195">
        <v>0</v>
      </c>
    </row>
    <row r="31" spans="1:3" ht="16.5" customHeight="1">
      <c r="A31" s="192" t="s">
        <v>441</v>
      </c>
      <c r="B31" s="196" t="s">
        <v>442</v>
      </c>
      <c r="C31" s="197">
        <f>C32</f>
        <v>10</v>
      </c>
    </row>
    <row r="32" spans="1:3" ht="16.5" customHeight="1">
      <c r="A32" s="194" t="s">
        <v>443</v>
      </c>
      <c r="B32" s="182" t="s">
        <v>444</v>
      </c>
      <c r="C32" s="205">
        <v>10</v>
      </c>
    </row>
  </sheetData>
  <sheetProtection/>
  <mergeCells count="11">
    <mergeCell ref="A3:C3"/>
    <mergeCell ref="A4:C4"/>
    <mergeCell ref="A5:C5"/>
    <mergeCell ref="A8:C8"/>
    <mergeCell ref="A9:C9"/>
    <mergeCell ref="C12:C13"/>
    <mergeCell ref="A1:C1"/>
    <mergeCell ref="A10:C10"/>
    <mergeCell ref="A12:A13"/>
    <mergeCell ref="B12:B13"/>
    <mergeCell ref="A2:C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4" width="14.7109375" style="0" customWidth="1"/>
  </cols>
  <sheetData>
    <row r="1" spans="1:4" ht="12.75">
      <c r="A1" s="340" t="s">
        <v>535</v>
      </c>
      <c r="B1" s="340"/>
      <c r="C1" s="340"/>
      <c r="D1" s="340"/>
    </row>
    <row r="2" spans="1:4" ht="12.75">
      <c r="A2" s="340" t="s">
        <v>50</v>
      </c>
      <c r="B2" s="340"/>
      <c r="C2" s="340"/>
      <c r="D2" s="340"/>
    </row>
    <row r="3" spans="1:4" ht="12.75">
      <c r="A3" s="340" t="s">
        <v>51</v>
      </c>
      <c r="B3" s="340"/>
      <c r="C3" s="340"/>
      <c r="D3" s="340"/>
    </row>
    <row r="4" spans="1:4" ht="12.75">
      <c r="A4" s="340" t="s">
        <v>52</v>
      </c>
      <c r="B4" s="340"/>
      <c r="C4" s="340"/>
      <c r="D4" s="340"/>
    </row>
    <row r="5" spans="1:4" ht="12.75">
      <c r="A5" s="341" t="s">
        <v>655</v>
      </c>
      <c r="B5" s="341"/>
      <c r="C5" s="341"/>
      <c r="D5" s="341"/>
    </row>
    <row r="6" spans="1:4" ht="12.75">
      <c r="A6" s="167"/>
      <c r="B6" s="167"/>
      <c r="C6" s="167"/>
      <c r="D6" s="167"/>
    </row>
    <row r="7" spans="1:4" ht="12.75">
      <c r="A7" s="167"/>
      <c r="B7" s="167"/>
      <c r="C7" s="167"/>
      <c r="D7" s="167"/>
    </row>
    <row r="8" spans="1:4" ht="12.75">
      <c r="A8" s="359"/>
      <c r="B8" s="359"/>
      <c r="C8" s="359"/>
      <c r="D8" s="359"/>
    </row>
    <row r="9" spans="1:4" ht="15.75">
      <c r="A9" s="342" t="s">
        <v>424</v>
      </c>
      <c r="B9" s="342"/>
      <c r="C9" s="342"/>
      <c r="D9" s="342"/>
    </row>
    <row r="10" spans="1:4" ht="15.75">
      <c r="A10" s="343" t="s">
        <v>531</v>
      </c>
      <c r="B10" s="343"/>
      <c r="C10" s="343"/>
      <c r="D10" s="343"/>
    </row>
    <row r="11" spans="1:3" ht="15.75">
      <c r="A11" s="343"/>
      <c r="B11" s="343"/>
      <c r="C11" s="343"/>
    </row>
    <row r="12" spans="1:4" ht="12.75">
      <c r="A12" s="344" t="s">
        <v>360</v>
      </c>
      <c r="B12" s="344" t="s">
        <v>361</v>
      </c>
      <c r="C12" s="360" t="s">
        <v>53</v>
      </c>
      <c r="D12" s="361"/>
    </row>
    <row r="13" spans="1:4" ht="12.75">
      <c r="A13" s="353"/>
      <c r="B13" s="353"/>
      <c r="C13" s="362"/>
      <c r="D13" s="363"/>
    </row>
    <row r="14" spans="1:4" ht="12.75">
      <c r="A14" s="354"/>
      <c r="B14" s="354"/>
      <c r="C14" s="229" t="s">
        <v>530</v>
      </c>
      <c r="D14" s="229" t="s">
        <v>532</v>
      </c>
    </row>
    <row r="15" spans="1:4" ht="12.75">
      <c r="A15" s="169">
        <v>1</v>
      </c>
      <c r="B15" s="169">
        <v>2</v>
      </c>
      <c r="C15" s="169">
        <v>3</v>
      </c>
      <c r="D15" s="169">
        <v>4</v>
      </c>
    </row>
    <row r="16" spans="1:4" ht="24.75" customHeight="1">
      <c r="A16" s="190" t="s">
        <v>420</v>
      </c>
      <c r="B16" s="171" t="s">
        <v>421</v>
      </c>
      <c r="C16" s="191">
        <f>C17+C32</f>
        <v>28296.899999999998</v>
      </c>
      <c r="D16" s="191">
        <f>D17+D32</f>
        <v>29229.4</v>
      </c>
    </row>
    <row r="17" spans="1:4" ht="24.75" customHeight="1">
      <c r="A17" s="192" t="s">
        <v>425</v>
      </c>
      <c r="B17" s="193" t="s">
        <v>426</v>
      </c>
      <c r="C17" s="191">
        <f>C18+C20+C27+C30</f>
        <v>28286.899999999998</v>
      </c>
      <c r="D17" s="191">
        <f>D18+D20+D27+D30</f>
        <v>29219.4</v>
      </c>
    </row>
    <row r="18" spans="1:4" ht="24" customHeight="1">
      <c r="A18" s="192" t="s">
        <v>489</v>
      </c>
      <c r="B18" s="193" t="s">
        <v>488</v>
      </c>
      <c r="C18" s="191">
        <f>C19</f>
        <v>27836.199999999997</v>
      </c>
      <c r="D18" s="191">
        <f>D19</f>
        <v>29217.4</v>
      </c>
    </row>
    <row r="19" spans="1:4" ht="27" customHeight="1">
      <c r="A19" s="194" t="s">
        <v>427</v>
      </c>
      <c r="B19" s="182" t="s">
        <v>428</v>
      </c>
      <c r="C19" s="205">
        <f>24768.1+3068.1</f>
        <v>27836.199999999997</v>
      </c>
      <c r="D19" s="205">
        <f>26007.9+3209.5</f>
        <v>29217.4</v>
      </c>
    </row>
    <row r="20" spans="1:4" ht="24.75" customHeight="1" hidden="1">
      <c r="A20" s="192" t="s">
        <v>429</v>
      </c>
      <c r="B20" s="193" t="s">
        <v>490</v>
      </c>
      <c r="C20" s="191">
        <f>C21+C22+C23+C24+C25+C26</f>
        <v>0</v>
      </c>
      <c r="D20" s="191">
        <f>D21+D22+D23+D24+D25+D26</f>
        <v>0</v>
      </c>
    </row>
    <row r="21" spans="1:4" ht="51" customHeight="1" hidden="1">
      <c r="A21" s="194" t="s">
        <v>430</v>
      </c>
      <c r="B21" s="181" t="s">
        <v>491</v>
      </c>
      <c r="C21" s="205">
        <v>0</v>
      </c>
      <c r="D21" s="205">
        <v>0</v>
      </c>
    </row>
    <row r="22" spans="1:4" ht="65.25" customHeight="1" hidden="1">
      <c r="A22" s="203" t="s">
        <v>431</v>
      </c>
      <c r="B22" s="204" t="s">
        <v>459</v>
      </c>
      <c r="C22" s="205">
        <v>0</v>
      </c>
      <c r="D22" s="205">
        <v>0</v>
      </c>
    </row>
    <row r="23" spans="1:4" ht="21.75" customHeight="1" hidden="1">
      <c r="A23" s="203" t="s">
        <v>432</v>
      </c>
      <c r="B23" s="204" t="s">
        <v>460</v>
      </c>
      <c r="C23" s="205">
        <v>0</v>
      </c>
      <c r="D23" s="205">
        <v>0</v>
      </c>
    </row>
    <row r="24" spans="1:4" ht="41.25" customHeight="1" hidden="1">
      <c r="A24" s="203" t="s">
        <v>432</v>
      </c>
      <c r="B24" s="204" t="s">
        <v>499</v>
      </c>
      <c r="C24" s="205">
        <v>0</v>
      </c>
      <c r="D24" s="205">
        <v>0</v>
      </c>
    </row>
    <row r="25" spans="1:4" ht="42" customHeight="1" hidden="1">
      <c r="A25" s="203" t="s">
        <v>432</v>
      </c>
      <c r="B25" s="204" t="s">
        <v>461</v>
      </c>
      <c r="C25" s="205">
        <v>0</v>
      </c>
      <c r="D25" s="205">
        <v>0</v>
      </c>
    </row>
    <row r="26" spans="1:4" ht="42" customHeight="1" hidden="1">
      <c r="A26" s="203" t="s">
        <v>432</v>
      </c>
      <c r="B26" s="204" t="s">
        <v>483</v>
      </c>
      <c r="C26" s="205">
        <v>0</v>
      </c>
      <c r="D26" s="205">
        <v>0</v>
      </c>
    </row>
    <row r="27" spans="1:4" ht="27.75" customHeight="1">
      <c r="A27" s="192" t="s">
        <v>433</v>
      </c>
      <c r="B27" s="196" t="s">
        <v>500</v>
      </c>
      <c r="C27" s="197">
        <f>C29+C28</f>
        <v>450.7</v>
      </c>
      <c r="D27" s="197">
        <f>D29+D28</f>
        <v>2</v>
      </c>
    </row>
    <row r="28" spans="1:4" ht="54" customHeight="1">
      <c r="A28" s="194" t="s">
        <v>436</v>
      </c>
      <c r="B28" s="182" t="s">
        <v>650</v>
      </c>
      <c r="C28" s="205">
        <v>2</v>
      </c>
      <c r="D28" s="205">
        <v>2</v>
      </c>
    </row>
    <row r="29" spans="1:4" ht="25.5" customHeight="1">
      <c r="A29" s="194" t="s">
        <v>434</v>
      </c>
      <c r="B29" s="182" t="s">
        <v>435</v>
      </c>
      <c r="C29" s="205">
        <f>448.3+0.4</f>
        <v>448.7</v>
      </c>
      <c r="D29" s="205">
        <v>0</v>
      </c>
    </row>
    <row r="30" spans="1:4" ht="25.5" customHeight="1" hidden="1">
      <c r="A30" s="192" t="s">
        <v>438</v>
      </c>
      <c r="B30" s="196" t="s">
        <v>285</v>
      </c>
      <c r="C30" s="197">
        <f>C31</f>
        <v>0</v>
      </c>
      <c r="D30" s="197">
        <f>D31</f>
        <v>0</v>
      </c>
    </row>
    <row r="31" spans="1:4" ht="43.5" customHeight="1" hidden="1">
      <c r="A31" s="194" t="s">
        <v>439</v>
      </c>
      <c r="B31" s="182" t="s">
        <v>440</v>
      </c>
      <c r="C31" s="195">
        <v>0</v>
      </c>
      <c r="D31" s="195">
        <v>0</v>
      </c>
    </row>
    <row r="32" spans="1:4" ht="16.5" customHeight="1">
      <c r="A32" s="192" t="s">
        <v>441</v>
      </c>
      <c r="B32" s="196" t="s">
        <v>442</v>
      </c>
      <c r="C32" s="197">
        <f>C33</f>
        <v>10</v>
      </c>
      <c r="D32" s="197">
        <f>D33</f>
        <v>10</v>
      </c>
    </row>
    <row r="33" spans="1:4" ht="16.5" customHeight="1">
      <c r="A33" s="194" t="s">
        <v>443</v>
      </c>
      <c r="B33" s="182" t="s">
        <v>444</v>
      </c>
      <c r="C33" s="205">
        <v>10</v>
      </c>
      <c r="D33" s="205">
        <v>10</v>
      </c>
    </row>
  </sheetData>
  <sheetProtection/>
  <mergeCells count="12">
    <mergeCell ref="A1:D1"/>
    <mergeCell ref="A2:D2"/>
    <mergeCell ref="A3:D3"/>
    <mergeCell ref="A4:D4"/>
    <mergeCell ref="A5:D5"/>
    <mergeCell ref="A8:D8"/>
    <mergeCell ref="A9:D9"/>
    <mergeCell ref="A10:D10"/>
    <mergeCell ref="A11:C11"/>
    <mergeCell ref="A12:A14"/>
    <mergeCell ref="B12:B14"/>
    <mergeCell ref="C12:D13"/>
  </mergeCells>
  <printOptions/>
  <pageMargins left="0.7" right="0.7" top="0.75" bottom="0.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4.8515625" style="265" customWidth="1"/>
    <col min="2" max="2" width="42.421875" style="265" customWidth="1"/>
    <col min="3" max="3" width="11.7109375" style="265" customWidth="1"/>
    <col min="4" max="4" width="11.00390625" style="265" customWidth="1"/>
    <col min="5" max="5" width="11.8515625" style="265" customWidth="1"/>
    <col min="6" max="16384" width="9.140625" style="265" customWidth="1"/>
  </cols>
  <sheetData>
    <row r="1" spans="3:5" ht="15.75">
      <c r="C1" s="266"/>
      <c r="D1" s="266"/>
      <c r="E1" s="1" t="s">
        <v>536</v>
      </c>
    </row>
    <row r="2" spans="3:5" ht="15.75">
      <c r="C2" s="266"/>
      <c r="D2" s="266"/>
      <c r="E2" s="1" t="s">
        <v>50</v>
      </c>
    </row>
    <row r="3" spans="3:5" ht="15.75">
      <c r="C3" s="266"/>
      <c r="D3" s="266"/>
      <c r="E3" s="1" t="s">
        <v>51</v>
      </c>
    </row>
    <row r="4" spans="3:5" ht="15.75">
      <c r="C4" s="266"/>
      <c r="D4" s="266"/>
      <c r="E4" s="1" t="s">
        <v>52</v>
      </c>
    </row>
    <row r="5" spans="3:5" ht="15.75">
      <c r="C5" s="349" t="s">
        <v>655</v>
      </c>
      <c r="D5" s="376"/>
      <c r="E5" s="376"/>
    </row>
    <row r="6" spans="3:5" ht="15.75">
      <c r="C6" s="260"/>
      <c r="D6" s="267"/>
      <c r="E6" s="267"/>
    </row>
    <row r="7" spans="3:5" ht="15.75">
      <c r="C7" s="260"/>
      <c r="D7" s="267"/>
      <c r="E7" s="267"/>
    </row>
    <row r="8" ht="15.75">
      <c r="E8" s="268" t="s">
        <v>54</v>
      </c>
    </row>
    <row r="9" spans="1:5" ht="15.75">
      <c r="A9" s="351" t="s">
        <v>537</v>
      </c>
      <c r="B9" s="351"/>
      <c r="C9" s="351"/>
      <c r="D9" s="351"/>
      <c r="E9" s="351"/>
    </row>
    <row r="10" spans="1:5" ht="15.75">
      <c r="A10" s="351" t="s">
        <v>538</v>
      </c>
      <c r="B10" s="351"/>
      <c r="C10" s="351"/>
      <c r="D10" s="351"/>
      <c r="E10" s="351"/>
    </row>
    <row r="11" spans="1:5" ht="15.75">
      <c r="A11" s="351" t="s">
        <v>539</v>
      </c>
      <c r="B11" s="351"/>
      <c r="C11" s="351"/>
      <c r="D11" s="351"/>
      <c r="E11" s="351"/>
    </row>
    <row r="12" spans="1:5" ht="15.75">
      <c r="A12" s="351" t="s">
        <v>543</v>
      </c>
      <c r="B12" s="351"/>
      <c r="C12" s="351"/>
      <c r="D12" s="351"/>
      <c r="E12" s="351"/>
    </row>
    <row r="13" spans="1:5" ht="15.75" customHeight="1">
      <c r="A13" s="266"/>
      <c r="B13" s="269"/>
      <c r="C13" s="269"/>
      <c r="D13" s="269"/>
      <c r="E13" s="266"/>
    </row>
    <row r="14" spans="1:5" s="261" customFormat="1" ht="28.5" customHeight="1">
      <c r="A14" s="270" t="s">
        <v>55</v>
      </c>
      <c r="B14" s="377" t="s">
        <v>540</v>
      </c>
      <c r="C14" s="378"/>
      <c r="D14" s="379"/>
      <c r="E14" s="271" t="s">
        <v>534</v>
      </c>
    </row>
    <row r="15" spans="1:5" ht="39" customHeight="1">
      <c r="A15" s="272">
        <v>1</v>
      </c>
      <c r="B15" s="368" t="s">
        <v>281</v>
      </c>
      <c r="C15" s="369"/>
      <c r="D15" s="370"/>
      <c r="E15" s="275">
        <v>309.7</v>
      </c>
    </row>
    <row r="16" spans="1:5" ht="54" customHeight="1">
      <c r="A16" s="272">
        <v>2</v>
      </c>
      <c r="B16" s="368" t="s">
        <v>287</v>
      </c>
      <c r="C16" s="369"/>
      <c r="D16" s="370"/>
      <c r="E16" s="275">
        <f>213+4.4</f>
        <v>217.4</v>
      </c>
    </row>
    <row r="17" spans="1:5" ht="42" customHeight="1">
      <c r="A17" s="272">
        <v>3</v>
      </c>
      <c r="B17" s="368" t="s">
        <v>289</v>
      </c>
      <c r="C17" s="369"/>
      <c r="D17" s="370"/>
      <c r="E17" s="275">
        <v>25.44</v>
      </c>
    </row>
    <row r="18" spans="1:5" ht="39" customHeight="1">
      <c r="A18" s="272" t="s">
        <v>541</v>
      </c>
      <c r="B18" s="368" t="s">
        <v>291</v>
      </c>
      <c r="C18" s="369"/>
      <c r="D18" s="370"/>
      <c r="E18" s="276">
        <v>225.992</v>
      </c>
    </row>
    <row r="19" spans="1:5" ht="15.75">
      <c r="A19" s="371" t="s">
        <v>542</v>
      </c>
      <c r="B19" s="372"/>
      <c r="C19" s="373"/>
      <c r="D19" s="374"/>
      <c r="E19" s="277">
        <f>SUM(E15:E18)</f>
        <v>778.532</v>
      </c>
    </row>
    <row r="20" spans="1:256" s="222" customFormat="1" ht="12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I20" s="265"/>
      <c r="GJ20" s="265"/>
      <c r="GK20" s="265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265"/>
      <c r="IH20" s="265"/>
      <c r="II20" s="265"/>
      <c r="IJ20" s="265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1:5" ht="12" customHeight="1">
      <c r="A21" s="375"/>
      <c r="B21" s="375"/>
      <c r="C21" s="375"/>
      <c r="D21" s="375"/>
      <c r="E21" s="375"/>
    </row>
    <row r="22" spans="1:5" ht="12" customHeight="1">
      <c r="A22" s="364"/>
      <c r="B22" s="364"/>
      <c r="C22" s="364"/>
      <c r="D22" s="364"/>
      <c r="E22" s="364"/>
    </row>
    <row r="23" spans="1:5" ht="12" customHeight="1">
      <c r="A23" s="273"/>
      <c r="B23" s="365"/>
      <c r="C23" s="365"/>
      <c r="D23" s="365"/>
      <c r="E23" s="365"/>
    </row>
    <row r="24" spans="1:5" ht="12" customHeight="1">
      <c r="A24" s="273"/>
      <c r="B24" s="365"/>
      <c r="C24" s="365"/>
      <c r="D24" s="365"/>
      <c r="E24" s="365"/>
    </row>
    <row r="25" spans="1:5" ht="12" customHeight="1">
      <c r="A25" s="273"/>
      <c r="B25" s="366"/>
      <c r="C25" s="366"/>
      <c r="D25" s="366"/>
      <c r="E25" s="366"/>
    </row>
    <row r="26" spans="1:5" ht="12" customHeight="1">
      <c r="A26" s="273"/>
      <c r="B26" s="365"/>
      <c r="C26" s="365"/>
      <c r="D26" s="365"/>
      <c r="E26" s="365"/>
    </row>
    <row r="27" spans="1:5" ht="12" customHeight="1">
      <c r="A27" s="273"/>
      <c r="B27" s="367"/>
      <c r="C27" s="367"/>
      <c r="D27" s="367"/>
      <c r="E27" s="367"/>
    </row>
    <row r="28" ht="12" customHeight="1">
      <c r="A28" s="274"/>
    </row>
  </sheetData>
  <sheetProtection/>
  <mergeCells count="18">
    <mergeCell ref="C5:E5"/>
    <mergeCell ref="A9:E9"/>
    <mergeCell ref="A10:E10"/>
    <mergeCell ref="A11:E11"/>
    <mergeCell ref="A12:E12"/>
    <mergeCell ref="B14:D14"/>
    <mergeCell ref="B16:D16"/>
    <mergeCell ref="B17:D17"/>
    <mergeCell ref="B15:D15"/>
    <mergeCell ref="B18:D18"/>
    <mergeCell ref="A19:D19"/>
    <mergeCell ref="A21:E21"/>
    <mergeCell ref="A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1.7109375" style="278" customWidth="1"/>
    <col min="2" max="2" width="20.7109375" style="278" customWidth="1"/>
    <col min="3" max="3" width="68.140625" style="280" customWidth="1"/>
    <col min="4" max="4" width="15.28125" style="280" customWidth="1"/>
    <col min="5" max="16384" width="9.140625" style="280" customWidth="1"/>
  </cols>
  <sheetData>
    <row r="1" spans="3:4" ht="12.75">
      <c r="C1" s="1" t="s">
        <v>546</v>
      </c>
      <c r="D1" s="279"/>
    </row>
    <row r="2" spans="3:4" ht="12.75">
      <c r="C2" s="1" t="s">
        <v>50</v>
      </c>
      <c r="D2" s="279"/>
    </row>
    <row r="3" spans="3:4" ht="12.75">
      <c r="C3" s="1" t="s">
        <v>51</v>
      </c>
      <c r="D3" s="279"/>
    </row>
    <row r="4" spans="3:4" ht="12.75">
      <c r="C4" s="1" t="s">
        <v>52</v>
      </c>
      <c r="D4" s="279"/>
    </row>
    <row r="5" ht="12.75">
      <c r="C5" s="1" t="s">
        <v>655</v>
      </c>
    </row>
    <row r="6" ht="12.75">
      <c r="C6" s="1"/>
    </row>
    <row r="7" ht="12.75">
      <c r="C7" s="1"/>
    </row>
    <row r="8" ht="12.75">
      <c r="C8" s="260"/>
    </row>
    <row r="9" spans="1:4" ht="15.75">
      <c r="A9" s="380" t="s">
        <v>651</v>
      </c>
      <c r="B9" s="380"/>
      <c r="C9" s="380"/>
      <c r="D9" s="281"/>
    </row>
    <row r="10" spans="1:4" ht="15.75">
      <c r="A10" s="296"/>
      <c r="B10" s="296"/>
      <c r="C10" s="296"/>
      <c r="D10" s="281"/>
    </row>
    <row r="11" spans="1:3" ht="12.75" customHeight="1">
      <c r="A11" s="381" t="s">
        <v>547</v>
      </c>
      <c r="B11" s="381"/>
      <c r="C11" s="382" t="s">
        <v>548</v>
      </c>
    </row>
    <row r="12" spans="1:3" s="283" customFormat="1" ht="38.25">
      <c r="A12" s="282" t="s">
        <v>549</v>
      </c>
      <c r="B12" s="282" t="s">
        <v>550</v>
      </c>
      <c r="C12" s="382"/>
    </row>
    <row r="13" spans="1:3" s="283" customFormat="1" ht="12.75">
      <c r="A13" s="284" t="s">
        <v>56</v>
      </c>
      <c r="B13" s="284" t="s">
        <v>57</v>
      </c>
      <c r="C13" s="285">
        <v>3</v>
      </c>
    </row>
    <row r="14" spans="1:3" s="283" customFormat="1" ht="25.5" customHeight="1">
      <c r="A14" s="282" t="s">
        <v>58</v>
      </c>
      <c r="B14" s="383" t="s">
        <v>59</v>
      </c>
      <c r="C14" s="383"/>
    </row>
    <row r="15" spans="1:3" s="288" customFormat="1" ht="51" customHeight="1">
      <c r="A15" s="286" t="s">
        <v>58</v>
      </c>
      <c r="B15" s="286" t="s">
        <v>551</v>
      </c>
      <c r="C15" s="287" t="s">
        <v>552</v>
      </c>
    </row>
    <row r="16" spans="1:3" s="288" customFormat="1" ht="51" customHeight="1">
      <c r="A16" s="286" t="s">
        <v>58</v>
      </c>
      <c r="B16" s="286" t="s">
        <v>394</v>
      </c>
      <c r="C16" s="289" t="s">
        <v>395</v>
      </c>
    </row>
    <row r="17" spans="1:3" s="288" customFormat="1" ht="51" customHeight="1">
      <c r="A17" s="286" t="s">
        <v>58</v>
      </c>
      <c r="B17" s="286" t="s">
        <v>396</v>
      </c>
      <c r="C17" s="289" t="s">
        <v>397</v>
      </c>
    </row>
    <row r="18" spans="1:3" s="288" customFormat="1" ht="38.25" customHeight="1">
      <c r="A18" s="286" t="s">
        <v>58</v>
      </c>
      <c r="B18" s="286" t="s">
        <v>398</v>
      </c>
      <c r="C18" s="289" t="s">
        <v>399</v>
      </c>
    </row>
    <row r="19" spans="1:3" s="288" customFormat="1" ht="25.5" customHeight="1">
      <c r="A19" s="286" t="s">
        <v>58</v>
      </c>
      <c r="B19" s="290" t="s">
        <v>400</v>
      </c>
      <c r="C19" s="289" t="s">
        <v>401</v>
      </c>
    </row>
    <row r="20" spans="1:3" ht="51" customHeight="1">
      <c r="A20" s="286" t="s">
        <v>58</v>
      </c>
      <c r="B20" s="286" t="s">
        <v>404</v>
      </c>
      <c r="C20" s="289" t="s">
        <v>405</v>
      </c>
    </row>
    <row r="21" spans="1:3" ht="38.25">
      <c r="A21" s="286" t="s">
        <v>58</v>
      </c>
      <c r="B21" s="290" t="s">
        <v>402</v>
      </c>
      <c r="C21" s="289" t="s">
        <v>403</v>
      </c>
    </row>
    <row r="22" spans="1:3" ht="25.5">
      <c r="A22" s="286" t="s">
        <v>58</v>
      </c>
      <c r="B22" s="286" t="s">
        <v>408</v>
      </c>
      <c r="C22" s="287" t="s">
        <v>409</v>
      </c>
    </row>
    <row r="23" spans="1:3" ht="12.75">
      <c r="A23" s="286" t="s">
        <v>58</v>
      </c>
      <c r="B23" s="286" t="s">
        <v>410</v>
      </c>
      <c r="C23" s="287" t="s">
        <v>553</v>
      </c>
    </row>
    <row r="24" spans="1:3" ht="12.75" customHeight="1">
      <c r="A24" s="286" t="s">
        <v>58</v>
      </c>
      <c r="B24" s="286" t="s">
        <v>554</v>
      </c>
      <c r="C24" s="287" t="s">
        <v>555</v>
      </c>
    </row>
    <row r="25" spans="1:3" ht="51">
      <c r="A25" s="286" t="s">
        <v>58</v>
      </c>
      <c r="B25" s="286" t="s">
        <v>556</v>
      </c>
      <c r="C25" s="287" t="s">
        <v>557</v>
      </c>
    </row>
    <row r="26" spans="1:3" ht="51" customHeight="1">
      <c r="A26" s="286" t="s">
        <v>58</v>
      </c>
      <c r="B26" s="286" t="s">
        <v>414</v>
      </c>
      <c r="C26" s="287" t="s">
        <v>415</v>
      </c>
    </row>
    <row r="27" spans="1:3" ht="51" customHeight="1">
      <c r="A27" s="286" t="s">
        <v>58</v>
      </c>
      <c r="B27" s="286" t="s">
        <v>558</v>
      </c>
      <c r="C27" s="287" t="s">
        <v>559</v>
      </c>
    </row>
    <row r="28" spans="1:3" ht="63.75" customHeight="1">
      <c r="A28" s="286" t="s">
        <v>58</v>
      </c>
      <c r="B28" s="286" t="s">
        <v>560</v>
      </c>
      <c r="C28" s="287" t="s">
        <v>561</v>
      </c>
    </row>
    <row r="29" spans="1:3" ht="25.5">
      <c r="A29" s="286" t="s">
        <v>58</v>
      </c>
      <c r="B29" s="286" t="s">
        <v>562</v>
      </c>
      <c r="C29" s="287" t="s">
        <v>563</v>
      </c>
    </row>
    <row r="30" spans="1:3" ht="25.5" customHeight="1">
      <c r="A30" s="286" t="s">
        <v>58</v>
      </c>
      <c r="B30" s="286" t="s">
        <v>416</v>
      </c>
      <c r="C30" s="287" t="s">
        <v>417</v>
      </c>
    </row>
    <row r="31" spans="1:3" ht="38.25">
      <c r="A31" s="286" t="s">
        <v>58</v>
      </c>
      <c r="B31" s="286" t="s">
        <v>418</v>
      </c>
      <c r="C31" s="287" t="s">
        <v>419</v>
      </c>
    </row>
    <row r="32" spans="1:3" ht="25.5">
      <c r="A32" s="286" t="s">
        <v>58</v>
      </c>
      <c r="B32" s="286" t="s">
        <v>564</v>
      </c>
      <c r="C32" s="287" t="s">
        <v>565</v>
      </c>
    </row>
    <row r="33" spans="1:3" ht="51">
      <c r="A33" s="286" t="s">
        <v>58</v>
      </c>
      <c r="B33" s="286" t="s">
        <v>566</v>
      </c>
      <c r="C33" s="287" t="s">
        <v>567</v>
      </c>
    </row>
    <row r="34" spans="1:3" ht="38.25">
      <c r="A34" s="286" t="s">
        <v>58</v>
      </c>
      <c r="B34" s="286" t="s">
        <v>568</v>
      </c>
      <c r="C34" s="287" t="s">
        <v>569</v>
      </c>
    </row>
    <row r="35" spans="1:3" ht="38.25" customHeight="1">
      <c r="A35" s="286" t="s">
        <v>58</v>
      </c>
      <c r="B35" s="286" t="s">
        <v>570</v>
      </c>
      <c r="C35" s="287" t="s">
        <v>571</v>
      </c>
    </row>
    <row r="36" spans="1:3" ht="25.5">
      <c r="A36" s="286" t="s">
        <v>58</v>
      </c>
      <c r="B36" s="286" t="s">
        <v>447</v>
      </c>
      <c r="C36" s="287" t="s">
        <v>448</v>
      </c>
    </row>
    <row r="37" spans="1:3" ht="12.75">
      <c r="A37" s="286" t="s">
        <v>58</v>
      </c>
      <c r="B37" s="286" t="s">
        <v>572</v>
      </c>
      <c r="C37" s="287" t="s">
        <v>573</v>
      </c>
    </row>
    <row r="38" spans="1:3" ht="12.75">
      <c r="A38" s="286" t="s">
        <v>58</v>
      </c>
      <c r="B38" s="286" t="s">
        <v>574</v>
      </c>
      <c r="C38" s="287" t="s">
        <v>575</v>
      </c>
    </row>
    <row r="39" spans="1:3" ht="25.5" customHeight="1">
      <c r="A39" s="286" t="s">
        <v>58</v>
      </c>
      <c r="B39" s="286" t="s">
        <v>427</v>
      </c>
      <c r="C39" s="287" t="s">
        <v>428</v>
      </c>
    </row>
    <row r="40" spans="1:3" ht="25.5">
      <c r="A40" s="286" t="s">
        <v>58</v>
      </c>
      <c r="B40" s="286" t="s">
        <v>576</v>
      </c>
      <c r="C40" s="287" t="s">
        <v>577</v>
      </c>
    </row>
    <row r="41" spans="1:3" ht="42.75" customHeight="1">
      <c r="A41" s="286" t="s">
        <v>58</v>
      </c>
      <c r="B41" s="291" t="s">
        <v>578</v>
      </c>
      <c r="C41" s="292" t="s">
        <v>579</v>
      </c>
    </row>
    <row r="42" spans="1:3" ht="25.5">
      <c r="A42" s="286" t="s">
        <v>58</v>
      </c>
      <c r="B42" s="286" t="s">
        <v>430</v>
      </c>
      <c r="C42" s="287" t="s">
        <v>580</v>
      </c>
    </row>
    <row r="43" spans="1:3" ht="38.25">
      <c r="A43" s="286" t="s">
        <v>58</v>
      </c>
      <c r="B43" s="291" t="s">
        <v>581</v>
      </c>
      <c r="C43" s="292" t="s">
        <v>582</v>
      </c>
    </row>
    <row r="44" spans="1:3" ht="51">
      <c r="A44" s="286" t="s">
        <v>58</v>
      </c>
      <c r="B44" s="286" t="s">
        <v>431</v>
      </c>
      <c r="C44" s="287" t="s">
        <v>583</v>
      </c>
    </row>
    <row r="45" spans="1:3" ht="51">
      <c r="A45" s="286" t="s">
        <v>58</v>
      </c>
      <c r="B45" s="291" t="s">
        <v>584</v>
      </c>
      <c r="C45" s="287" t="s">
        <v>585</v>
      </c>
    </row>
    <row r="46" spans="1:3" ht="76.5">
      <c r="A46" s="286" t="s">
        <v>58</v>
      </c>
      <c r="B46" s="291" t="s">
        <v>586</v>
      </c>
      <c r="C46" s="292" t="s">
        <v>652</v>
      </c>
    </row>
    <row r="47" spans="1:3" ht="25.5">
      <c r="A47" s="286" t="s">
        <v>58</v>
      </c>
      <c r="B47" s="291" t="s">
        <v>587</v>
      </c>
      <c r="C47" s="292" t="s">
        <v>588</v>
      </c>
    </row>
    <row r="48" spans="1:3" ht="51">
      <c r="A48" s="286" t="s">
        <v>58</v>
      </c>
      <c r="B48" s="291" t="s">
        <v>589</v>
      </c>
      <c r="C48" s="292" t="s">
        <v>653</v>
      </c>
    </row>
    <row r="49" spans="1:3" ht="12.75">
      <c r="A49" s="286" t="s">
        <v>58</v>
      </c>
      <c r="B49" s="286" t="s">
        <v>432</v>
      </c>
      <c r="C49" s="287" t="s">
        <v>590</v>
      </c>
    </row>
    <row r="50" spans="1:3" ht="25.5">
      <c r="A50" s="286" t="s">
        <v>58</v>
      </c>
      <c r="B50" s="291" t="s">
        <v>434</v>
      </c>
      <c r="C50" s="287" t="s">
        <v>435</v>
      </c>
    </row>
    <row r="51" spans="1:3" ht="25.5">
      <c r="A51" s="286" t="s">
        <v>58</v>
      </c>
      <c r="B51" s="291" t="s">
        <v>436</v>
      </c>
      <c r="C51" s="292" t="s">
        <v>437</v>
      </c>
    </row>
    <row r="52" spans="1:3" ht="38.25">
      <c r="A52" s="286" t="s">
        <v>58</v>
      </c>
      <c r="B52" s="291" t="s">
        <v>439</v>
      </c>
      <c r="C52" s="292" t="s">
        <v>440</v>
      </c>
    </row>
    <row r="53" spans="1:3" ht="25.5" customHeight="1">
      <c r="A53" s="286" t="s">
        <v>58</v>
      </c>
      <c r="B53" s="286" t="s">
        <v>591</v>
      </c>
      <c r="C53" s="287" t="s">
        <v>592</v>
      </c>
    </row>
    <row r="54" spans="1:3" ht="51">
      <c r="A54" s="286" t="s">
        <v>58</v>
      </c>
      <c r="B54" s="290" t="s">
        <v>593</v>
      </c>
      <c r="C54" s="293" t="s">
        <v>594</v>
      </c>
    </row>
    <row r="55" spans="1:3" ht="25.5">
      <c r="A55" s="286" t="s">
        <v>58</v>
      </c>
      <c r="B55" s="290" t="s">
        <v>595</v>
      </c>
      <c r="C55" s="293" t="s">
        <v>596</v>
      </c>
    </row>
    <row r="56" spans="1:3" ht="12.75">
      <c r="A56" s="286" t="s">
        <v>58</v>
      </c>
      <c r="B56" s="290" t="s">
        <v>443</v>
      </c>
      <c r="C56" s="293" t="s">
        <v>444</v>
      </c>
    </row>
    <row r="57" spans="1:3" ht="63.75" customHeight="1">
      <c r="A57" s="286" t="s">
        <v>58</v>
      </c>
      <c r="B57" s="286" t="s">
        <v>597</v>
      </c>
      <c r="C57" s="287" t="s">
        <v>598</v>
      </c>
    </row>
    <row r="58" spans="1:4" ht="25.5">
      <c r="A58" s="286" t="s">
        <v>58</v>
      </c>
      <c r="B58" s="286" t="s">
        <v>599</v>
      </c>
      <c r="C58" s="287" t="s">
        <v>606</v>
      </c>
      <c r="D58" s="294"/>
    </row>
    <row r="59" spans="1:3" ht="25.5">
      <c r="A59" s="286" t="s">
        <v>58</v>
      </c>
      <c r="B59" s="286" t="s">
        <v>600</v>
      </c>
      <c r="C59" s="287" t="s">
        <v>607</v>
      </c>
    </row>
    <row r="60" spans="1:3" ht="25.5">
      <c r="A60" s="286" t="s">
        <v>58</v>
      </c>
      <c r="B60" s="286" t="s">
        <v>601</v>
      </c>
      <c r="C60" s="287" t="s">
        <v>608</v>
      </c>
    </row>
    <row r="61" spans="1:3" ht="38.25">
      <c r="A61" s="286" t="s">
        <v>58</v>
      </c>
      <c r="B61" s="286" t="s">
        <v>602</v>
      </c>
      <c r="C61" s="287" t="s">
        <v>609</v>
      </c>
    </row>
    <row r="62" spans="1:3" ht="38.25">
      <c r="A62" s="286" t="s">
        <v>58</v>
      </c>
      <c r="B62" s="286" t="s">
        <v>603</v>
      </c>
      <c r="C62" s="287" t="s">
        <v>610</v>
      </c>
    </row>
    <row r="63" spans="1:3" ht="38.25">
      <c r="A63" s="286" t="s">
        <v>58</v>
      </c>
      <c r="B63" s="286" t="s">
        <v>604</v>
      </c>
      <c r="C63" s="287" t="s">
        <v>611</v>
      </c>
    </row>
    <row r="64" spans="1:3" ht="33" customHeight="1">
      <c r="A64" s="286" t="s">
        <v>58</v>
      </c>
      <c r="B64" s="286" t="s">
        <v>605</v>
      </c>
      <c r="C64" s="287" t="s">
        <v>612</v>
      </c>
    </row>
  </sheetData>
  <sheetProtection/>
  <mergeCells count="4">
    <mergeCell ref="A9:C9"/>
    <mergeCell ref="A11:B11"/>
    <mergeCell ref="C11:C12"/>
    <mergeCell ref="B14:C14"/>
  </mergeCells>
  <printOptions/>
  <pageMargins left="0.7" right="0.7" top="0.75" bottom="0.75" header="0.3" footer="0.3"/>
  <pageSetup orientation="portrait" paperSize="9" scale="84" r:id="rId1"/>
  <rowBreaks count="2" manualBreakCount="2">
    <brk id="31" max="255" man="1"/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15.00390625" style="278" customWidth="1"/>
    <col min="2" max="2" width="18.8515625" style="278" customWidth="1"/>
    <col min="3" max="3" width="68.140625" style="280" customWidth="1"/>
    <col min="4" max="4" width="15.28125" style="280" customWidth="1"/>
    <col min="5" max="16384" width="9.140625" style="280" customWidth="1"/>
  </cols>
  <sheetData>
    <row r="1" spans="3:4" ht="12.75">
      <c r="C1" s="1" t="s">
        <v>613</v>
      </c>
      <c r="D1" s="279"/>
    </row>
    <row r="2" spans="3:4" ht="12.75">
      <c r="C2" s="1" t="s">
        <v>50</v>
      </c>
      <c r="D2" s="279"/>
    </row>
    <row r="3" spans="3:4" ht="12.75">
      <c r="C3" s="1" t="s">
        <v>51</v>
      </c>
      <c r="D3" s="279"/>
    </row>
    <row r="4" spans="3:4" ht="12.75">
      <c r="C4" s="1" t="s">
        <v>52</v>
      </c>
      <c r="D4" s="279"/>
    </row>
    <row r="5" ht="12.75">
      <c r="C5" s="1" t="s">
        <v>655</v>
      </c>
    </row>
    <row r="6" ht="12.75">
      <c r="C6" s="1"/>
    </row>
    <row r="7" ht="12.75">
      <c r="C7" s="1"/>
    </row>
    <row r="8" ht="12.75">
      <c r="C8" s="260"/>
    </row>
    <row r="9" spans="1:4" ht="33" customHeight="1">
      <c r="A9" s="380" t="s">
        <v>654</v>
      </c>
      <c r="B9" s="380"/>
      <c r="C9" s="380"/>
      <c r="D9" s="281"/>
    </row>
    <row r="10" spans="1:4" ht="15.75">
      <c r="A10" s="296"/>
      <c r="B10" s="296"/>
      <c r="C10" s="296"/>
      <c r="D10" s="281"/>
    </row>
    <row r="11" spans="1:3" ht="12.75" customHeight="1">
      <c r="A11" s="381" t="s">
        <v>547</v>
      </c>
      <c r="B11" s="381"/>
      <c r="C11" s="384" t="s">
        <v>614</v>
      </c>
    </row>
    <row r="12" spans="1:3" s="283" customFormat="1" ht="89.25">
      <c r="A12" s="282" t="s">
        <v>615</v>
      </c>
      <c r="B12" s="282" t="s">
        <v>616</v>
      </c>
      <c r="C12" s="385"/>
    </row>
    <row r="13" spans="1:3" s="283" customFormat="1" ht="12.75">
      <c r="A13" s="284" t="s">
        <v>56</v>
      </c>
      <c r="B13" s="284" t="s">
        <v>57</v>
      </c>
      <c r="C13" s="285">
        <v>3</v>
      </c>
    </row>
    <row r="14" spans="1:3" s="283" customFormat="1" ht="21" customHeight="1">
      <c r="A14" s="282" t="s">
        <v>58</v>
      </c>
      <c r="B14" s="383" t="s">
        <v>59</v>
      </c>
      <c r="C14" s="383"/>
    </row>
    <row r="15" spans="1:3" s="288" customFormat="1" ht="15" customHeight="1">
      <c r="A15" s="286" t="s">
        <v>58</v>
      </c>
      <c r="B15" s="286" t="s">
        <v>617</v>
      </c>
      <c r="C15" s="289" t="s">
        <v>618</v>
      </c>
    </row>
    <row r="16" spans="1:3" s="288" customFormat="1" ht="15" customHeight="1">
      <c r="A16" s="286" t="s">
        <v>58</v>
      </c>
      <c r="B16" s="286" t="s">
        <v>619</v>
      </c>
      <c r="C16" s="289" t="s">
        <v>620</v>
      </c>
    </row>
    <row r="17" ht="12.75">
      <c r="A17" s="295"/>
    </row>
    <row r="18" spans="1:3" ht="12.75">
      <c r="A18" s="295"/>
      <c r="C18" s="288"/>
    </row>
  </sheetData>
  <sheetProtection/>
  <mergeCells count="4">
    <mergeCell ref="A9:C9"/>
    <mergeCell ref="A11:B11"/>
    <mergeCell ref="C11:C12"/>
    <mergeCell ref="B14:C14"/>
  </mergeCells>
  <printOptions/>
  <pageMargins left="0.7" right="0.7" top="0.75" bottom="0.75" header="0.3" footer="0.3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2017-12-01T08:12:01Z</cp:lastPrinted>
  <dcterms:created xsi:type="dcterms:W3CDTF">1996-10-08T23:32:33Z</dcterms:created>
  <dcterms:modified xsi:type="dcterms:W3CDTF">2017-12-25T13:08:42Z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