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Шведова\Documents\Программы\Отчет об исполнении муниципальных программ\2023\"/>
    </mc:Choice>
  </mc:AlternateContent>
  <xr:revisionPtr revIDLastSave="0" documentId="13_ncr:1_{19EF3D1E-BFDA-4E08-8EFD-1CB049BDA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 месяцев 2023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1" l="1"/>
  <c r="K36" i="11"/>
  <c r="K106" i="11"/>
  <c r="K25" i="11" l="1"/>
  <c r="K37" i="11"/>
  <c r="K22" i="11"/>
  <c r="K87" i="11"/>
  <c r="K59" i="11"/>
  <c r="K58" i="11"/>
  <c r="L96" i="11"/>
  <c r="K96" i="11"/>
  <c r="M98" i="11"/>
  <c r="K99" i="11"/>
  <c r="L99" i="11"/>
  <c r="K137" i="11"/>
  <c r="M99" i="11" l="1"/>
  <c r="K30" i="11" l="1"/>
  <c r="M137" i="11" l="1"/>
  <c r="M133" i="11"/>
  <c r="M129" i="11"/>
  <c r="M126" i="11"/>
  <c r="M125" i="11"/>
  <c r="M122" i="11"/>
  <c r="M118" i="11"/>
  <c r="M115" i="11"/>
  <c r="M111" i="11"/>
  <c r="M110" i="11"/>
  <c r="M109" i="11"/>
  <c r="M106" i="11"/>
  <c r="M104" i="11"/>
  <c r="M103" i="11"/>
  <c r="M101" i="11"/>
  <c r="M100" i="11"/>
  <c r="M97" i="11"/>
  <c r="M93" i="11"/>
  <c r="M92" i="11"/>
  <c r="M88" i="11"/>
  <c r="M87" i="11"/>
  <c r="M84" i="11"/>
  <c r="M83" i="11"/>
  <c r="M79" i="11"/>
  <c r="M77" i="11"/>
  <c r="M73" i="11"/>
  <c r="M72" i="11"/>
  <c r="M68" i="11"/>
  <c r="M67" i="11"/>
  <c r="M63" i="11"/>
  <c r="M59" i="11"/>
  <c r="M58" i="11"/>
  <c r="M55" i="11"/>
  <c r="M50" i="11"/>
  <c r="M49" i="11"/>
  <c r="M45" i="11"/>
  <c r="M43" i="11"/>
  <c r="M41" i="11"/>
  <c r="M37" i="11"/>
  <c r="M36" i="11"/>
  <c r="M32" i="11"/>
  <c r="M28" i="11"/>
  <c r="M27" i="11"/>
  <c r="M25" i="11"/>
  <c r="M22" i="11"/>
  <c r="M21" i="11"/>
  <c r="M20" i="11"/>
  <c r="M16" i="11"/>
  <c r="M12" i="11"/>
  <c r="K105" i="11"/>
  <c r="K54" i="11"/>
  <c r="M54" i="11" s="1"/>
  <c r="M30" i="11" l="1"/>
  <c r="L136" i="11"/>
  <c r="L132" i="11"/>
  <c r="L128" i="11"/>
  <c r="L124" i="11"/>
  <c r="L121" i="11"/>
  <c r="L117" i="11"/>
  <c r="L114" i="11"/>
  <c r="L108" i="11"/>
  <c r="L105" i="11"/>
  <c r="M105" i="11" s="1"/>
  <c r="L102" i="11"/>
  <c r="L91" i="11"/>
  <c r="L86" i="11"/>
  <c r="L82" i="11"/>
  <c r="L78" i="11"/>
  <c r="L76" i="11"/>
  <c r="L71" i="11"/>
  <c r="L70" i="11" s="1"/>
  <c r="M70" i="11" s="1"/>
  <c r="L66" i="11"/>
  <c r="L62" i="11"/>
  <c r="M62" i="11" s="1"/>
  <c r="L57" i="11"/>
  <c r="L53" i="11"/>
  <c r="L48" i="11"/>
  <c r="L44" i="11"/>
  <c r="L42" i="11"/>
  <c r="L40" i="11"/>
  <c r="L35" i="11"/>
  <c r="L31" i="11"/>
  <c r="L29" i="11"/>
  <c r="L26" i="11"/>
  <c r="L24" i="11"/>
  <c r="L19" i="11"/>
  <c r="L15" i="11"/>
  <c r="L11" i="11"/>
  <c r="K136" i="11"/>
  <c r="K134" i="11" s="1"/>
  <c r="K132" i="11"/>
  <c r="K131" i="11" s="1"/>
  <c r="K130" i="11" s="1"/>
  <c r="K128" i="11"/>
  <c r="K127" i="11" s="1"/>
  <c r="K124" i="11"/>
  <c r="K123" i="11" s="1"/>
  <c r="K121" i="11"/>
  <c r="K120" i="11" s="1"/>
  <c r="K117" i="11"/>
  <c r="K116" i="11" s="1"/>
  <c r="K114" i="11"/>
  <c r="K113" i="11" s="1"/>
  <c r="K108" i="11"/>
  <c r="K107" i="11" s="1"/>
  <c r="K102" i="11"/>
  <c r="K91" i="11"/>
  <c r="K90" i="11" s="1"/>
  <c r="K86" i="11"/>
  <c r="K85" i="11" s="1"/>
  <c r="K82" i="11"/>
  <c r="K81" i="11" s="1"/>
  <c r="K78" i="11"/>
  <c r="K76" i="11"/>
  <c r="K71" i="11"/>
  <c r="K70" i="11" s="1"/>
  <c r="K66" i="11"/>
  <c r="K65" i="11" s="1"/>
  <c r="K64" i="11" s="1"/>
  <c r="K62" i="11"/>
  <c r="K60" i="11" s="1"/>
  <c r="K57" i="11"/>
  <c r="K56" i="11" s="1"/>
  <c r="K53" i="11"/>
  <c r="K52" i="11" s="1"/>
  <c r="K48" i="11"/>
  <c r="K47" i="11" s="1"/>
  <c r="K44" i="11"/>
  <c r="K42" i="11"/>
  <c r="K40" i="11"/>
  <c r="K35" i="11"/>
  <c r="K34" i="11" s="1"/>
  <c r="K31" i="11"/>
  <c r="K29" i="11"/>
  <c r="K26" i="11"/>
  <c r="K24" i="11"/>
  <c r="K19" i="11"/>
  <c r="K18" i="11" s="1"/>
  <c r="K15" i="11"/>
  <c r="K13" i="11" s="1"/>
  <c r="K11" i="11"/>
  <c r="K10" i="11" s="1"/>
  <c r="M24" i="11" l="1"/>
  <c r="L52" i="11"/>
  <c r="M52" i="11" s="1"/>
  <c r="M53" i="11"/>
  <c r="L14" i="11"/>
  <c r="M15" i="11"/>
  <c r="L56" i="11"/>
  <c r="M56" i="11" s="1"/>
  <c r="M57" i="11"/>
  <c r="M102" i="11"/>
  <c r="M26" i="11"/>
  <c r="L113" i="11"/>
  <c r="M113" i="11" s="1"/>
  <c r="M114" i="11"/>
  <c r="M29" i="11"/>
  <c r="L69" i="11"/>
  <c r="M71" i="11"/>
  <c r="L116" i="11"/>
  <c r="M116" i="11" s="1"/>
  <c r="M117" i="11"/>
  <c r="L10" i="11"/>
  <c r="M10" i="11" s="1"/>
  <c r="M11" i="11"/>
  <c r="M31" i="11"/>
  <c r="M76" i="11"/>
  <c r="L120" i="11"/>
  <c r="M120" i="11" s="1"/>
  <c r="M121" i="11"/>
  <c r="L65" i="11"/>
  <c r="M66" i="11"/>
  <c r="L34" i="11"/>
  <c r="M34" i="11" s="1"/>
  <c r="M35" i="11"/>
  <c r="M78" i="11"/>
  <c r="L123" i="11"/>
  <c r="M123" i="11" s="1"/>
  <c r="M124" i="11"/>
  <c r="M40" i="11"/>
  <c r="L81" i="11"/>
  <c r="M81" i="11" s="1"/>
  <c r="M82" i="11"/>
  <c r="L127" i="11"/>
  <c r="M127" i="11" s="1"/>
  <c r="M128" i="11"/>
  <c r="L18" i="11"/>
  <c r="M18" i="11" s="1"/>
  <c r="M19" i="11"/>
  <c r="M42" i="11"/>
  <c r="L85" i="11"/>
  <c r="M85" i="11" s="1"/>
  <c r="M86" i="11"/>
  <c r="L131" i="11"/>
  <c r="M132" i="11"/>
  <c r="L107" i="11"/>
  <c r="M107" i="11" s="1"/>
  <c r="M108" i="11"/>
  <c r="M44" i="11"/>
  <c r="L90" i="11"/>
  <c r="M90" i="11" s="1"/>
  <c r="M91" i="11"/>
  <c r="L135" i="11"/>
  <c r="M136" i="11"/>
  <c r="L47" i="11"/>
  <c r="M47" i="11" s="1"/>
  <c r="M48" i="11"/>
  <c r="M96" i="11"/>
  <c r="L95" i="11"/>
  <c r="L75" i="11"/>
  <c r="L39" i="11"/>
  <c r="L13" i="11"/>
  <c r="M13" i="11" s="1"/>
  <c r="L134" i="11"/>
  <c r="M134" i="11" s="1"/>
  <c r="K135" i="11"/>
  <c r="K95" i="11"/>
  <c r="K94" i="11" s="1"/>
  <c r="L89" i="11"/>
  <c r="M89" i="11" s="1"/>
  <c r="K61" i="11"/>
  <c r="K112" i="11"/>
  <c r="K119" i="11"/>
  <c r="K46" i="11"/>
  <c r="K75" i="11"/>
  <c r="K74" i="11" s="1"/>
  <c r="K39" i="11"/>
  <c r="K38" i="11" s="1"/>
  <c r="L33" i="11"/>
  <c r="L23" i="11"/>
  <c r="K14" i="11"/>
  <c r="K9" i="11"/>
  <c r="L61" i="11"/>
  <c r="L60" i="11"/>
  <c r="M60" i="11" s="1"/>
  <c r="L9" i="11"/>
  <c r="L46" i="11"/>
  <c r="K80" i="11"/>
  <c r="K51" i="11"/>
  <c r="K23" i="11"/>
  <c r="K17" i="11" s="1"/>
  <c r="K33" i="11"/>
  <c r="K89" i="11"/>
  <c r="K69" i="11"/>
  <c r="L80" i="11" l="1"/>
  <c r="M80" i="11" s="1"/>
  <c r="L51" i="11"/>
  <c r="M51" i="11" s="1"/>
  <c r="M9" i="11"/>
  <c r="M135" i="11"/>
  <c r="M61" i="11"/>
  <c r="L119" i="11"/>
  <c r="M119" i="11" s="1"/>
  <c r="M69" i="11"/>
  <c r="M33" i="11"/>
  <c r="L94" i="11"/>
  <c r="M94" i="11" s="1"/>
  <c r="M95" i="11"/>
  <c r="L64" i="11"/>
  <c r="M64" i="11" s="1"/>
  <c r="M65" i="11"/>
  <c r="L112" i="11"/>
  <c r="M112" i="11" s="1"/>
  <c r="L130" i="11"/>
  <c r="M130" i="11" s="1"/>
  <c r="M131" i="11"/>
  <c r="M14" i="11"/>
  <c r="L38" i="11"/>
  <c r="M38" i="11" s="1"/>
  <c r="M39" i="11"/>
  <c r="L17" i="11"/>
  <c r="M17" i="11" s="1"/>
  <c r="M23" i="11"/>
  <c r="M46" i="11"/>
  <c r="L74" i="11"/>
  <c r="M74" i="11" s="1"/>
  <c r="M75" i="11"/>
  <c r="K138" i="11"/>
  <c r="L138" i="11" l="1"/>
  <c r="M138" i="11" s="1"/>
</calcChain>
</file>

<file path=xl/sharedStrings.xml><?xml version="1.0" encoding="utf-8"?>
<sst xmlns="http://schemas.openxmlformats.org/spreadsheetml/2006/main" count="315" uniqueCount="288">
  <si>
    <t>Организация и проведение физкультурных спортивно-массовых мероприятий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</si>
  <si>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</si>
  <si>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</si>
  <si>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</si>
  <si>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</si>
  <si>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</si>
  <si>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</si>
  <si>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</si>
  <si>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</si>
  <si>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</si>
  <si>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</si>
  <si>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</si>
  <si>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Мероприятия в области жилищного хозяйства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</si>
  <si>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</si>
  <si>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</si>
  <si>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Процент исполнения, %</t>
  </si>
  <si>
    <t>КЦСР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</si>
  <si>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</si>
  <si>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</si>
  <si>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</si>
  <si>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</si>
  <si>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Мероприятия по сохранению объектов культурного наследия</t>
  </si>
  <si>
    <t>Расходы на обеспечение деятельности муниципальных казенных учреждений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</si>
  <si>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</si>
  <si>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Мероприятия, направленные на противодействие терроризму и экстремизму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</si>
  <si>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</si>
  <si>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в сфере молодежной политики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</si>
  <si>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</si>
  <si>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</si>
  <si>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</si>
  <si>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</si>
  <si>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</si>
  <si>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2.1</t>
  </si>
  <si>
    <t>2.1.1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</si>
  <si>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</si>
  <si>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3.1</t>
  </si>
  <si>
    <t>3.1.1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</si>
  <si>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</si>
  <si>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4.1</t>
  </si>
  <si>
    <t>4.1.1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</si>
  <si>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</si>
  <si>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5.1</t>
  </si>
  <si>
    <t>5.1.1</t>
  </si>
  <si>
    <t>5.1.2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</si>
  <si>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</si>
  <si>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6.1</t>
  </si>
  <si>
    <t>6.1.1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</si>
  <si>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</si>
  <si>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7.1</t>
  </si>
  <si>
    <t>7.1.1</t>
  </si>
  <si>
    <t>8.1</t>
  </si>
  <si>
    <t>8.1.1</t>
  </si>
  <si>
    <t xml:space="preserve">Мероприятия по благоустройству территории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</si>
  <si>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</si>
  <si>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9.1</t>
  </si>
  <si>
    <t>9.1.1</t>
  </si>
  <si>
    <t>10.1</t>
  </si>
  <si>
    <t>10.1.1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</si>
  <si>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</si>
  <si>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11.1</t>
  </si>
  <si>
    <t>11.1.1</t>
  </si>
  <si>
    <t>12.1</t>
  </si>
  <si>
    <t>12.1.1</t>
  </si>
  <si>
    <t>13.1</t>
  </si>
  <si>
    <t>13.1.1</t>
  </si>
  <si>
    <t>14</t>
  </si>
  <si>
    <t>14.1</t>
  </si>
  <si>
    <t>14.1.1</t>
  </si>
  <si>
    <t>14.1.2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</si>
  <si>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</si>
  <si>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</si>
  <si>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11</t>
  </si>
  <si>
    <t>12</t>
  </si>
  <si>
    <t>13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</si>
  <si>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</si>
  <si>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</si>
  <si>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</si>
  <si>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</si>
  <si>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Реализация программ формирования современной городской среды (благоустройство дворовых территорий)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</si>
  <si>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</si>
  <si>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</si>
  <si>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Мероприятия по развитию общественной инфраструктуры муниципального значения</t>
  </si>
  <si>
    <t>3</t>
  </si>
  <si>
    <t>4</t>
  </si>
  <si>
    <t>5</t>
  </si>
  <si>
    <t>6</t>
  </si>
  <si>
    <t>Мероприятия по ликвидации несанкционированных свалок</t>
  </si>
  <si>
    <t>8</t>
  </si>
  <si>
    <t>9</t>
  </si>
  <si>
    <t>10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</si>
  <si>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</si>
  <si>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</si>
  <si>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</si>
  <si>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Мероприятия по созданию мест (площадок) накопления твердых коммунальных отходов</t>
  </si>
  <si>
    <t>1</t>
  </si>
  <si>
    <t>2</t>
  </si>
  <si>
    <t>7</t>
  </si>
  <si>
    <t>15</t>
  </si>
  <si>
    <t>15.1</t>
  </si>
  <si>
    <t>15.1.1</t>
  </si>
  <si>
    <t>16</t>
  </si>
  <si>
    <t>16.1</t>
  </si>
  <si>
    <t>16.1.1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</si>
  <si>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</si>
  <si>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</si>
  <si>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4.1.1.1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</si>
  <si>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</si>
  <si>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</si>
  <si>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</si>
  <si>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Обеспечение устойчивого сокращения непригодного для проживания жилого фонда (средства местного бюджета)</t>
  </si>
  <si>
    <t>6.1.1.1</t>
  </si>
  <si>
    <t>10.1.1.1</t>
  </si>
  <si>
    <t>10.1.1.2</t>
  </si>
  <si>
    <t>11.1.2</t>
  </si>
  <si>
    <t>13.1.1.1</t>
  </si>
  <si>
    <t>14.1.3</t>
  </si>
  <si>
    <t>17</t>
  </si>
  <si>
    <t>17.1</t>
  </si>
  <si>
    <t>17.1.1</t>
  </si>
  <si>
    <t>18</t>
  </si>
  <si>
    <t>18.1</t>
  </si>
  <si>
    <t>18.1.1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</si>
  <si>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</si>
  <si>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</si>
  <si>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Комплекс процессных мероприятий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</si>
  <si>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</si>
  <si>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02 4 01 12320</t>
  </si>
  <si>
    <t>Наименование муниципальной программы / наименование статьи расходов</t>
  </si>
  <si>
    <t>1.1.1.1</t>
  </si>
  <si>
    <t>Комплекс процессных мероприятий "Развитие физической культуры и спорта"</t>
  </si>
  <si>
    <t>2.1.1.1</t>
  </si>
  <si>
    <t>04 4 01 13300</t>
  </si>
  <si>
    <t>Федеральные проекты, входящие в состав национальных проектов</t>
  </si>
  <si>
    <t>06 1 F3 67483</t>
  </si>
  <si>
    <t>06 1 F3 67484</t>
  </si>
  <si>
    <t>06 1 F3 6748S</t>
  </si>
  <si>
    <t>Комплекс процессных мероприятий "Капитальный ремонт муниципального жилищного фонда"</t>
  </si>
  <si>
    <t xml:space="preserve">Комплекс процессных мероприятий "Переселение граждан из аварийного жилищного фонда" </t>
  </si>
  <si>
    <t>Комплекс процессных мероприятий "Содержание и ремонт муниципальных жилых помещений"</t>
  </si>
  <si>
    <t>Комплекс процессных мероприятий "Содержание и ремонт муниципальных нежилых помещений"</t>
  </si>
  <si>
    <t>3.1.1.1</t>
  </si>
  <si>
    <t>06 4 02 96010</t>
  </si>
  <si>
    <t>06 4 03 10770</t>
  </si>
  <si>
    <t>06 4 04 13770</t>
  </si>
  <si>
    <t>06 4 05 10290</t>
  </si>
  <si>
    <t>Комплекс процессных мероприятий "Развитие культуры на территории поселения"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</si>
  <si>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</si>
  <si>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4.1.1.2</t>
  </si>
  <si>
    <t>07 4 04 00160</t>
  </si>
  <si>
    <t>07 4 04 S0360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</si>
  <si>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</si>
  <si>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Комплекс процессных мероприятий "Обеспечения пожарной безопасности" 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</si>
  <si>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</si>
  <si>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5.1.1.1</t>
  </si>
  <si>
    <t>5.1.2.1</t>
  </si>
  <si>
    <t>5.1.3</t>
  </si>
  <si>
    <t>5.1.3.1</t>
  </si>
  <si>
    <t>08 4 01 11570</t>
  </si>
  <si>
    <t>08 4 02 11620</t>
  </si>
  <si>
    <t>08 4 03 13290</t>
  </si>
  <si>
    <t>Комплекс процессных мероприятий "Мероприятия по развитию общественной инфраструктуры муниципального значения"</t>
  </si>
  <si>
    <t>6.1.1.2</t>
  </si>
  <si>
    <t>09 4 01 13280</t>
  </si>
  <si>
    <t>09 4 01 S4840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</si>
  <si>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</si>
  <si>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Мероприятия, направленные на достижение целей проектов</t>
  </si>
  <si>
    <t>7.2</t>
  </si>
  <si>
    <t>Мероприятия, направленные на достижение цели федерального проекта "Дорожная сеть"</t>
  </si>
  <si>
    <t>Мероприятия по капитальному ремонту и ремонт автомобильных дорог общего пользования местного значения</t>
  </si>
  <si>
    <t>7.1.1.1</t>
  </si>
  <si>
    <t>7.1.1.2</t>
  </si>
  <si>
    <t>7.2.1</t>
  </si>
  <si>
    <t>7.2.1.1</t>
  </si>
  <si>
    <t>7.2.1.2</t>
  </si>
  <si>
    <t>8.1.1.1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</si>
  <si>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</si>
  <si>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12 4 01 13280</t>
  </si>
  <si>
    <t>Комплекс процессных мероприятий "Поддержка проектов местных инициатив граждан"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</si>
  <si>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</si>
  <si>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9.1.1.1</t>
  </si>
  <si>
    <t>9.1.1.2</t>
  </si>
  <si>
    <t>15 4 01 14660</t>
  </si>
  <si>
    <t>Комплекс процессных мероприятий "Землеустройство, землепользование, архитектура и градостроительство"</t>
  </si>
  <si>
    <t>17 4 01 10350</t>
  </si>
  <si>
    <t>17 4 01 10400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</si>
  <si>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</si>
  <si>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Комплекс процессных мероприятий "Содержание и ремонт объектов культурного наследия"</t>
  </si>
  <si>
    <t>18 4 01 10290</t>
  </si>
  <si>
    <t>18 4 01 11090</t>
  </si>
  <si>
    <t>11.1.1.1</t>
  </si>
  <si>
    <t>11.1.2.1</t>
  </si>
  <si>
    <t>Комплекс процессных мероприятий "Реализация функций в сфере обращения с отходами"</t>
  </si>
  <si>
    <t>Мероприятия, нацеленные на достижение целей проектов</t>
  </si>
  <si>
    <t>12.2</t>
  </si>
  <si>
    <t>12.2.1</t>
  </si>
  <si>
    <t>12.1.1.1</t>
  </si>
  <si>
    <t>12.1.1.2</t>
  </si>
  <si>
    <t>12.2.1.1</t>
  </si>
  <si>
    <t>19 4 01 13280</t>
  </si>
  <si>
    <t>19 4 01 13320</t>
  </si>
  <si>
    <t>19 8 01 S4790</t>
  </si>
  <si>
    <t>19 8 01 S4880</t>
  </si>
  <si>
    <t>13.1.1.2</t>
  </si>
  <si>
    <t>Комплекс процессных мероприятий "Развитие молодежной политики"</t>
  </si>
  <si>
    <t>Комплекс процессных мероприятий "Организация теплоснабжения"</t>
  </si>
  <si>
    <t>Мероприятия по обеспечению устойчивого функционирования объектов теплоснабжения</t>
  </si>
  <si>
    <t>Комплекс процессных мероприятий "Организация газоснабжения"</t>
  </si>
  <si>
    <t>Комплекс процессных мероприятий "Организация водоснабжения"</t>
  </si>
  <si>
    <t>Комплекс процессных мероприятий  "Реализация энергосберегающих мероприятий"</t>
  </si>
  <si>
    <t>Капитальное строительство (реконструкция) объектов теплоэнергетики, включая проектно-изыскательские работы</t>
  </si>
  <si>
    <t>22 4 01 11160</t>
  </si>
  <si>
    <t>22 4 02 04200</t>
  </si>
  <si>
    <t>22 4 02 13200</t>
  </si>
  <si>
    <t>22 4 03 14250</t>
  </si>
  <si>
    <t>22 4 03 14260</t>
  </si>
  <si>
    <t>22 4 04 13180</t>
  </si>
  <si>
    <t>22 8 01 S0200</t>
  </si>
  <si>
    <t>22 8 01 S0250</t>
  </si>
  <si>
    <t>22 8 01 S4730</t>
  </si>
  <si>
    <t>14.2</t>
  </si>
  <si>
    <t>14.1.4</t>
  </si>
  <si>
    <t>14.1.1.1</t>
  </si>
  <si>
    <t>14.1.2.1</t>
  </si>
  <si>
    <t>14.1.3.1</t>
  </si>
  <si>
    <t>14.1.4.1</t>
  </si>
  <si>
    <t>14.2.1</t>
  </si>
  <si>
    <t>14.2.1.1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</si>
  <si>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</si>
  <si>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</si>
  <si>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15.2</t>
  </si>
  <si>
    <t>Мероприятия, направленные на достижение цели федерального проекта "Благоустройство сельских территорий"</t>
  </si>
  <si>
    <t>15.1.1.1</t>
  </si>
  <si>
    <t>15.2.1</t>
  </si>
  <si>
    <t>15.2.1.1</t>
  </si>
  <si>
    <t>25 4 01  14310</t>
  </si>
  <si>
    <t>25 8 01  S4310</t>
  </si>
  <si>
    <t>27 1 F2 55550</t>
  </si>
  <si>
    <t>Комплекс процессных мероприятий "Формирование комфортной городской среды"</t>
  </si>
  <si>
    <t>16.1.1.1</t>
  </si>
  <si>
    <t>27 4 02 10130</t>
  </si>
  <si>
    <t>27 4 02 13280</t>
  </si>
  <si>
    <t>27 8 01 S4750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</si>
  <si>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</si>
  <si>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17.1.1.1</t>
  </si>
  <si>
    <t>18.1.1.1</t>
  </si>
  <si>
    <t>32 4 01 06470</t>
  </si>
  <si>
    <t>Мероприятия, направленные на достижение цели федерального проекта "Жилье"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</si>
  <si>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</si>
  <si>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34 8 01 S0800</t>
  </si>
  <si>
    <t>ИТОГО по муниципальным программам:</t>
  </si>
  <si>
    <t>3.1.1.2</t>
  </si>
  <si>
    <t>3.2</t>
  </si>
  <si>
    <t>3.2.1</t>
  </si>
  <si>
    <t>3.2.1.1</t>
  </si>
  <si>
    <t>3.2.2</t>
  </si>
  <si>
    <t>3.2.2.1</t>
  </si>
  <si>
    <t>3.2.2.2</t>
  </si>
  <si>
    <t>3.2.3</t>
  </si>
  <si>
    <t>3.2.3.1</t>
  </si>
  <si>
    <t>3.2.4</t>
  </si>
  <si>
    <t>3.2.4.1</t>
  </si>
  <si>
    <t>10 4 01 10100</t>
  </si>
  <si>
    <t>10 4 01 10110</t>
  </si>
  <si>
    <t>15 4 01 S4660</t>
  </si>
  <si>
    <t>20 4 01 11680</t>
  </si>
  <si>
    <t>20 4 01 12290</t>
  </si>
  <si>
    <t>Объем финансирования на 2023 год, руб.</t>
  </si>
  <si>
    <t>10 8 01 S0140</t>
  </si>
  <si>
    <t>10 8 01 S4200</t>
  </si>
  <si>
    <t>06 4 03 14860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</si>
  <si>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</si>
  <si>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16.2</t>
  </si>
  <si>
    <t>16.2.1</t>
  </si>
  <si>
    <t>16.2.1.1</t>
  </si>
  <si>
    <t>16.2.1.2</t>
  </si>
  <si>
    <t>16.3</t>
  </si>
  <si>
    <t>16.3.1</t>
  </si>
  <si>
    <t>16.3.1.1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</si>
  <si>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</si>
  <si>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</si>
  <si>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</si>
  <si>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</si>
  <si>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</si>
  <si>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</si>
  <si>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14.1.1.2</t>
  </si>
  <si>
    <t>22 4 01 13160</t>
  </si>
  <si>
    <t>Мероприятия по строительству и реконструкции  объектов  теплоснабжения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</si>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</sst>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48">
    <xf numFmtId="0" fontId="0" fillId="0" borderId="0" xfId="0"/>
    <xf numFmtId="49" fontId="1" fillId="7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0" fontId="0" fillId="3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0" fontId="1" fillId="5" borderId="1" xfId="0" applyNumberFormat="1" applyFont="1" applyFill="1" applyBorder="1" applyAlignment="1">
      <alignment horizontal="right" vertical="center"/>
    </xf>
    <xf numFmtId="49" fontId="0" fillId="6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10" fontId="1" fillId="3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vertical="center" wrapText="1"/>
    </xf>
    <xf numFmtId="10" fontId="0" fillId="6" borderId="1" xfId="0" applyNumberForma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right" vertical="center"/>
    </xf>
    <xf numFmtId="164" fontId="0" fillId="6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10" fontId="1" fillId="7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10" fontId="1" fillId="6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2" fillId="0" borderId="5" xfId="0" applyFont="1" applyBorder="1" applyAlignment="1">
      <alignment wrapText="1"/>
    </xf>
    <xf numFmtId="0" fontId="0" fillId="0" borderId="5" xfId="0" applyBorder="1"/>
    <xf numFmtId="0" fontId="0" fillId="4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5" fillId="0" borderId="0" xfId="1" applyFont="1" applyFill="1" applyAlignment="1">
      <alignment horizontal="justify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2" fillId="2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_Приложения 2,3-расходы (август 2010)" xfId="1" xr:uid="{C26E68E8-8E3C-437A-A380-D707A797BB40}"/>
  </cellStyles>
  <dxfs count="0"/>
  <tableStyles count="0" defaultTableStyle="TableStyleMedium2" defaultPivotStyle="PivotStyleLight16"/>
  <colors>
    <mruColors>
      <color rgb="FFFF99CC"/>
      <color rgb="FFFFCCFF"/>
      <color rgb="FFFFFF99"/>
      <color rgb="FF339966"/>
      <color rgb="FFFFFF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508A-898B-4CFB-8AFB-99039EF08D1B}">
  <dimension ref="A1:M138"/>
  <sheetViews>
    <sheetView tabSelected="1" zoomScaleNormal="100" workbookViewId="0">
      <selection activeCell="A7" sqref="A7:M7"/>
    </sheetView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1" spans="1:13" ht="15" customHeight="1" x14ac:dyDescent="0.25"/>
    <row r="2" spans="1:13" ht="15" customHeight="1" x14ac:dyDescent="0.25">
      <c r="J2" s="43" t="s">
        <v>281</v>
      </c>
      <c r="K2" s="44"/>
      <c r="L2" s="44"/>
      <c r="M2" s="44"/>
    </row>
    <row r="3" spans="1:13" ht="15" customHeight="1" x14ac:dyDescent="0.25">
      <c r="J3" s="45" t="s">
        <v>282</v>
      </c>
      <c r="K3" s="44"/>
      <c r="L3" s="44"/>
      <c r="M3" s="44"/>
    </row>
    <row r="4" spans="1:13" ht="15" customHeight="1" x14ac:dyDescent="0.25">
      <c r="J4" s="44"/>
      <c r="K4" s="44"/>
      <c r="L4" s="44"/>
      <c r="M4" s="44"/>
    </row>
    <row r="5" spans="1:13" ht="15" customHeight="1" x14ac:dyDescent="0.25">
      <c r="J5" s="46" t="s">
        <v>283</v>
      </c>
      <c r="K5" s="44"/>
      <c r="L5" s="44"/>
      <c r="M5" s="44"/>
    </row>
    <row r="6" spans="1:13" ht="15" customHeight="1" x14ac:dyDescent="0.25">
      <c r="K6" s="27"/>
      <c r="L6" s="27"/>
      <c r="M6" s="27"/>
    </row>
    <row r="7" spans="1:13" ht="30" customHeight="1" x14ac:dyDescent="0.25">
      <c r="A7" s="28" t="s">
        <v>287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45" x14ac:dyDescent="0.25">
      <c r="A8" s="24" t="s">
        <v>28</v>
      </c>
      <c r="B8" s="30" t="s">
        <v>127</v>
      </c>
      <c r="C8" s="30"/>
      <c r="D8" s="30"/>
      <c r="E8" s="30"/>
      <c r="F8" s="30"/>
      <c r="G8" s="30"/>
      <c r="H8" s="30"/>
      <c r="I8" s="30"/>
      <c r="J8" s="5" t="s">
        <v>16</v>
      </c>
      <c r="K8" s="6" t="s">
        <v>266</v>
      </c>
      <c r="L8" s="6" t="s">
        <v>29</v>
      </c>
      <c r="M8" s="6" t="s">
        <v>15</v>
      </c>
    </row>
    <row r="9" spans="1:13" ht="45" customHeight="1" x14ac:dyDescent="0.25">
      <c r="A9" s="7" t="s">
        <v>94</v>
      </c>
      <c r="B9" s="31" t="s">
        <v>278</v>
      </c>
      <c r="C9" s="31"/>
      <c r="D9" s="31"/>
      <c r="E9" s="31"/>
      <c r="F9" s="31"/>
      <c r="G9" s="31"/>
      <c r="H9" s="31"/>
      <c r="I9" s="31"/>
      <c r="J9" s="13"/>
      <c r="K9" s="8">
        <f>K11</f>
        <v>100000</v>
      </c>
      <c r="L9" s="8">
        <f t="shared" ref="L9" si="0">L11</f>
        <v>0</v>
      </c>
      <c r="M9" s="9">
        <f>L9/K9</f>
        <v>0</v>
      </c>
    </row>
    <row r="10" spans="1:13" ht="15" customHeight="1" x14ac:dyDescent="0.25">
      <c r="A10" s="1" t="s">
        <v>30</v>
      </c>
      <c r="B10" s="32" t="s">
        <v>124</v>
      </c>
      <c r="C10" s="32"/>
      <c r="D10" s="32"/>
      <c r="E10" s="32"/>
      <c r="F10" s="32"/>
      <c r="G10" s="32"/>
      <c r="H10" s="32"/>
      <c r="I10" s="32"/>
      <c r="J10" s="19"/>
      <c r="K10" s="19">
        <f t="shared" ref="K10:L11" si="1">K11</f>
        <v>100000</v>
      </c>
      <c r="L10" s="19">
        <f t="shared" si="1"/>
        <v>0</v>
      </c>
      <c r="M10" s="23">
        <f t="shared" ref="M10:M63" si="2">L10/K10</f>
        <v>0</v>
      </c>
    </row>
    <row r="11" spans="1:13" ht="75" customHeight="1" x14ac:dyDescent="0.25">
      <c r="A11" s="10" t="s">
        <v>31</v>
      </c>
      <c r="B11" s="33" t="s">
        <v>125</v>
      </c>
      <c r="C11" s="33"/>
      <c r="D11" s="33"/>
      <c r="E11" s="33"/>
      <c r="F11" s="33"/>
      <c r="G11" s="33"/>
      <c r="H11" s="33"/>
      <c r="I11" s="33"/>
      <c r="J11" s="18"/>
      <c r="K11" s="16">
        <f t="shared" si="1"/>
        <v>100000</v>
      </c>
      <c r="L11" s="16">
        <f t="shared" si="1"/>
        <v>0</v>
      </c>
      <c r="M11" s="14">
        <f t="shared" si="2"/>
        <v>0</v>
      </c>
    </row>
    <row r="12" spans="1:13" ht="60" customHeight="1" x14ac:dyDescent="0.25">
      <c r="A12" s="11" t="s">
        <v>128</v>
      </c>
      <c r="B12" s="34" t="s">
        <v>23</v>
      </c>
      <c r="C12" s="34"/>
      <c r="D12" s="34"/>
      <c r="E12" s="34"/>
      <c r="F12" s="34"/>
      <c r="G12" s="34"/>
      <c r="H12" s="34"/>
      <c r="I12" s="34"/>
      <c r="J12" s="17" t="s">
        <v>126</v>
      </c>
      <c r="K12" s="17">
        <v>100000</v>
      </c>
      <c r="L12" s="17">
        <v>0</v>
      </c>
      <c r="M12" s="4">
        <f t="shared" si="2"/>
        <v>0</v>
      </c>
    </row>
    <row r="13" spans="1:13" ht="30" customHeight="1" x14ac:dyDescent="0.25">
      <c r="A13" s="7" t="s">
        <v>95</v>
      </c>
      <c r="B13" s="31" t="s">
        <v>92</v>
      </c>
      <c r="C13" s="31"/>
      <c r="D13" s="31"/>
      <c r="E13" s="31"/>
      <c r="F13" s="31"/>
      <c r="G13" s="31"/>
      <c r="H13" s="31"/>
      <c r="I13" s="35"/>
      <c r="J13" s="13"/>
      <c r="K13" s="8">
        <f>K15</f>
        <v>400000</v>
      </c>
      <c r="L13" s="8">
        <f t="shared" ref="L13" si="3">L15</f>
        <v>95210.66</v>
      </c>
      <c r="M13" s="9">
        <f t="shared" si="2"/>
        <v>0.23802665000000001</v>
      </c>
    </row>
    <row r="14" spans="1:13" ht="15" customHeight="1" x14ac:dyDescent="0.25">
      <c r="A14" s="1" t="s">
        <v>32</v>
      </c>
      <c r="B14" s="32" t="s">
        <v>124</v>
      </c>
      <c r="C14" s="32"/>
      <c r="D14" s="32"/>
      <c r="E14" s="32"/>
      <c r="F14" s="32"/>
      <c r="G14" s="32"/>
      <c r="H14" s="32"/>
      <c r="I14" s="32"/>
      <c r="J14" s="19"/>
      <c r="K14" s="19">
        <f t="shared" ref="K14:L15" si="4">K15</f>
        <v>400000</v>
      </c>
      <c r="L14" s="19">
        <f t="shared" si="4"/>
        <v>95210.66</v>
      </c>
      <c r="M14" s="23">
        <f t="shared" si="2"/>
        <v>0.23802665000000001</v>
      </c>
    </row>
    <row r="15" spans="1:13" ht="15" customHeight="1" x14ac:dyDescent="0.25">
      <c r="A15" s="10" t="s">
        <v>33</v>
      </c>
      <c r="B15" s="33" t="s">
        <v>129</v>
      </c>
      <c r="C15" s="33"/>
      <c r="D15" s="33"/>
      <c r="E15" s="33"/>
      <c r="F15" s="33"/>
      <c r="G15" s="33"/>
      <c r="H15" s="33"/>
      <c r="I15" s="33"/>
      <c r="J15" s="18"/>
      <c r="K15" s="16">
        <f t="shared" si="4"/>
        <v>400000</v>
      </c>
      <c r="L15" s="16">
        <f t="shared" si="4"/>
        <v>95210.66</v>
      </c>
      <c r="M15" s="14">
        <f t="shared" si="2"/>
        <v>0.23802665000000001</v>
      </c>
    </row>
    <row r="16" spans="1:13" x14ac:dyDescent="0.25">
      <c r="A16" s="11" t="s">
        <v>130</v>
      </c>
      <c r="B16" s="34" t="s">
        <v>0</v>
      </c>
      <c r="C16" s="34"/>
      <c r="D16" s="34"/>
      <c r="E16" s="34"/>
      <c r="F16" s="34"/>
      <c r="G16" s="34"/>
      <c r="H16" s="34"/>
      <c r="I16" s="34"/>
      <c r="J16" s="17" t="s">
        <v>131</v>
      </c>
      <c r="K16" s="17">
        <v>400000</v>
      </c>
      <c r="L16" s="17">
        <v>95210.66</v>
      </c>
      <c r="M16" s="4">
        <f t="shared" si="2"/>
        <v>0.23802665000000001</v>
      </c>
    </row>
    <row r="17" spans="1:13" ht="30" customHeight="1" x14ac:dyDescent="0.25">
      <c r="A17" s="7" t="s">
        <v>82</v>
      </c>
      <c r="B17" s="31" t="s">
        <v>37</v>
      </c>
      <c r="C17" s="31"/>
      <c r="D17" s="31"/>
      <c r="E17" s="31"/>
      <c r="F17" s="31"/>
      <c r="G17" s="31"/>
      <c r="H17" s="31"/>
      <c r="I17" s="31"/>
      <c r="J17" s="13"/>
      <c r="K17" s="13">
        <f>K18+K23</f>
        <v>47594553.850000001</v>
      </c>
      <c r="L17" s="13">
        <f t="shared" ref="L17" si="5">L18+L23</f>
        <v>32205063.879999995</v>
      </c>
      <c r="M17" s="9">
        <f t="shared" si="2"/>
        <v>0.67665439162426344</v>
      </c>
    </row>
    <row r="18" spans="1:13" ht="15" customHeight="1" x14ac:dyDescent="0.25">
      <c r="A18" s="1" t="s">
        <v>35</v>
      </c>
      <c r="B18" s="32" t="s">
        <v>132</v>
      </c>
      <c r="C18" s="32"/>
      <c r="D18" s="32"/>
      <c r="E18" s="32"/>
      <c r="F18" s="32"/>
      <c r="G18" s="32"/>
      <c r="H18" s="32"/>
      <c r="I18" s="32"/>
      <c r="J18" s="19"/>
      <c r="K18" s="19">
        <f>K19</f>
        <v>39663408.710000001</v>
      </c>
      <c r="L18" s="19">
        <f t="shared" ref="L18" si="6">L19</f>
        <v>30748042.479999997</v>
      </c>
      <c r="M18" s="23">
        <f t="shared" si="2"/>
        <v>0.77522440657622427</v>
      </c>
    </row>
    <row r="19" spans="1:13" ht="30" customHeight="1" x14ac:dyDescent="0.25">
      <c r="A19" s="10" t="s">
        <v>36</v>
      </c>
      <c r="B19" s="33" t="s">
        <v>106</v>
      </c>
      <c r="C19" s="33"/>
      <c r="D19" s="33"/>
      <c r="E19" s="33"/>
      <c r="F19" s="33"/>
      <c r="G19" s="33"/>
      <c r="H19" s="33"/>
      <c r="I19" s="33"/>
      <c r="J19" s="18"/>
      <c r="K19" s="18">
        <f>K20+K21+K22</f>
        <v>39663408.710000001</v>
      </c>
      <c r="L19" s="18">
        <f t="shared" ref="L19" si="7">L20+L21+L22</f>
        <v>30748042.479999997</v>
      </c>
      <c r="M19" s="14">
        <f>L19/K19</f>
        <v>0.77522440657622427</v>
      </c>
    </row>
    <row r="20" spans="1:13" ht="30" hidden="1" customHeight="1" x14ac:dyDescent="0.25">
      <c r="A20" s="11"/>
      <c r="B20" s="34" t="s">
        <v>107</v>
      </c>
      <c r="C20" s="34"/>
      <c r="D20" s="34"/>
      <c r="E20" s="34"/>
      <c r="F20" s="34"/>
      <c r="G20" s="34"/>
      <c r="H20" s="34"/>
      <c r="I20" s="34"/>
      <c r="J20" s="17" t="s">
        <v>133</v>
      </c>
      <c r="K20" s="17">
        <v>0</v>
      </c>
      <c r="L20" s="17">
        <v>0</v>
      </c>
      <c r="M20" s="4" t="e">
        <f>L20/K20</f>
        <v>#DIV/0!</v>
      </c>
    </row>
    <row r="21" spans="1:13" ht="30" customHeight="1" x14ac:dyDescent="0.25">
      <c r="A21" s="11" t="s">
        <v>140</v>
      </c>
      <c r="B21" s="34" t="s">
        <v>108</v>
      </c>
      <c r="C21" s="34"/>
      <c r="D21" s="34"/>
      <c r="E21" s="34"/>
      <c r="F21" s="34"/>
      <c r="G21" s="34"/>
      <c r="H21" s="34"/>
      <c r="I21" s="34"/>
      <c r="J21" s="17" t="s">
        <v>134</v>
      </c>
      <c r="K21" s="17">
        <f>30647476.54-1019317.28+9735975.11</f>
        <v>39364134.369999997</v>
      </c>
      <c r="L21" s="17">
        <v>30494381.079999998</v>
      </c>
      <c r="M21" s="4">
        <f>L21/K21</f>
        <v>0.77467424517380545</v>
      </c>
    </row>
    <row r="22" spans="1:13" ht="30" customHeight="1" x14ac:dyDescent="0.25">
      <c r="A22" s="11" t="s">
        <v>250</v>
      </c>
      <c r="B22" s="34" t="s">
        <v>109</v>
      </c>
      <c r="C22" s="34"/>
      <c r="D22" s="34"/>
      <c r="E22" s="34"/>
      <c r="F22" s="34"/>
      <c r="G22" s="34"/>
      <c r="H22" s="34"/>
      <c r="I22" s="34"/>
      <c r="J22" s="17" t="s">
        <v>135</v>
      </c>
      <c r="K22" s="17">
        <f>281641.72+17632.62</f>
        <v>299274.33999999997</v>
      </c>
      <c r="L22" s="17">
        <v>253661.4</v>
      </c>
      <c r="M22" s="4">
        <f>L22/K22</f>
        <v>0.84758820285093606</v>
      </c>
    </row>
    <row r="23" spans="1:13" ht="15" customHeight="1" x14ac:dyDescent="0.25">
      <c r="A23" s="1" t="s">
        <v>251</v>
      </c>
      <c r="B23" s="32" t="s">
        <v>124</v>
      </c>
      <c r="C23" s="32"/>
      <c r="D23" s="32"/>
      <c r="E23" s="32"/>
      <c r="F23" s="32"/>
      <c r="G23" s="32"/>
      <c r="H23" s="32"/>
      <c r="I23" s="32"/>
      <c r="J23" s="19"/>
      <c r="K23" s="19">
        <f>K24+K26+K29+K31</f>
        <v>7931145.1400000006</v>
      </c>
      <c r="L23" s="19">
        <f t="shared" ref="L23" si="8">L24+L26+L29+L31</f>
        <v>1457021.4000000001</v>
      </c>
      <c r="M23" s="23">
        <f t="shared" si="2"/>
        <v>0.18370883072756378</v>
      </c>
    </row>
    <row r="24" spans="1:13" ht="30" customHeight="1" x14ac:dyDescent="0.25">
      <c r="A24" s="10" t="s">
        <v>252</v>
      </c>
      <c r="B24" s="33" t="s">
        <v>136</v>
      </c>
      <c r="C24" s="33"/>
      <c r="D24" s="33"/>
      <c r="E24" s="33"/>
      <c r="F24" s="33"/>
      <c r="G24" s="33"/>
      <c r="H24" s="33"/>
      <c r="I24" s="33"/>
      <c r="J24" s="18"/>
      <c r="K24" s="16">
        <f t="shared" ref="K24:L24" si="9">K25</f>
        <v>1119508.47</v>
      </c>
      <c r="L24" s="16">
        <f t="shared" si="9"/>
        <v>757924.51</v>
      </c>
      <c r="M24" s="14">
        <f t="shared" si="2"/>
        <v>0.67701543160276401</v>
      </c>
    </row>
    <row r="25" spans="1:13" ht="15" customHeight="1" x14ac:dyDescent="0.25">
      <c r="A25" s="11" t="s">
        <v>253</v>
      </c>
      <c r="B25" s="34" t="s">
        <v>1</v>
      </c>
      <c r="C25" s="34"/>
      <c r="D25" s="34"/>
      <c r="E25" s="34"/>
      <c r="F25" s="34"/>
      <c r="G25" s="34"/>
      <c r="H25" s="34"/>
      <c r="I25" s="34"/>
      <c r="J25" s="17" t="s">
        <v>141</v>
      </c>
      <c r="K25" s="17">
        <f>1092288+27220.47</f>
        <v>1119508.47</v>
      </c>
      <c r="L25" s="17">
        <v>757924.51</v>
      </c>
      <c r="M25" s="4">
        <f t="shared" si="2"/>
        <v>0.67701543160276401</v>
      </c>
    </row>
    <row r="26" spans="1:13" ht="30" customHeight="1" x14ac:dyDescent="0.25">
      <c r="A26" s="10" t="s">
        <v>254</v>
      </c>
      <c r="B26" s="33" t="s">
        <v>137</v>
      </c>
      <c r="C26" s="33"/>
      <c r="D26" s="33"/>
      <c r="E26" s="33"/>
      <c r="F26" s="33"/>
      <c r="G26" s="33"/>
      <c r="H26" s="33"/>
      <c r="I26" s="33"/>
      <c r="J26" s="18"/>
      <c r="K26" s="18">
        <f>K27+K28</f>
        <v>6434974.9400000004</v>
      </c>
      <c r="L26" s="18">
        <f t="shared" ref="L26" si="10">L27+L28</f>
        <v>652180.52</v>
      </c>
      <c r="M26" s="14">
        <f t="shared" si="2"/>
        <v>0.10134934884455044</v>
      </c>
    </row>
    <row r="27" spans="1:13" ht="15" customHeight="1" x14ac:dyDescent="0.25">
      <c r="A27" s="11" t="s">
        <v>255</v>
      </c>
      <c r="B27" s="34" t="s">
        <v>2</v>
      </c>
      <c r="C27" s="34"/>
      <c r="D27" s="34"/>
      <c r="E27" s="34"/>
      <c r="F27" s="34"/>
      <c r="G27" s="34"/>
      <c r="H27" s="34"/>
      <c r="I27" s="34"/>
      <c r="J27" s="17" t="s">
        <v>142</v>
      </c>
      <c r="K27" s="17">
        <v>5434974.9400000004</v>
      </c>
      <c r="L27" s="17">
        <v>652180.52</v>
      </c>
      <c r="M27" s="4">
        <f t="shared" si="2"/>
        <v>0.11999696911205997</v>
      </c>
    </row>
    <row r="28" spans="1:13" ht="30" customHeight="1" x14ac:dyDescent="0.25">
      <c r="A28" s="11" t="s">
        <v>256</v>
      </c>
      <c r="B28" s="34" t="s">
        <v>79</v>
      </c>
      <c r="C28" s="34"/>
      <c r="D28" s="34"/>
      <c r="E28" s="34"/>
      <c r="F28" s="34"/>
      <c r="G28" s="34"/>
      <c r="H28" s="34"/>
      <c r="I28" s="34"/>
      <c r="J28" s="17" t="s">
        <v>269</v>
      </c>
      <c r="K28" s="17">
        <v>1000000</v>
      </c>
      <c r="L28" s="17">
        <v>0</v>
      </c>
      <c r="M28" s="4">
        <f t="shared" si="2"/>
        <v>0</v>
      </c>
    </row>
    <row r="29" spans="1:13" ht="30" customHeight="1" x14ac:dyDescent="0.25">
      <c r="A29" s="10" t="s">
        <v>257</v>
      </c>
      <c r="B29" s="33" t="s">
        <v>138</v>
      </c>
      <c r="C29" s="33"/>
      <c r="D29" s="33"/>
      <c r="E29" s="33"/>
      <c r="F29" s="33"/>
      <c r="G29" s="33"/>
      <c r="H29" s="33"/>
      <c r="I29" s="33"/>
      <c r="J29" s="18"/>
      <c r="K29" s="18">
        <f t="shared" ref="K29:L29" si="11">K30</f>
        <v>26661.73</v>
      </c>
      <c r="L29" s="18">
        <f t="shared" si="11"/>
        <v>12490.8</v>
      </c>
      <c r="M29" s="14">
        <f t="shared" si="2"/>
        <v>0.46849172953142948</v>
      </c>
    </row>
    <row r="30" spans="1:13" ht="15" customHeight="1" x14ac:dyDescent="0.25">
      <c r="A30" s="11" t="s">
        <v>258</v>
      </c>
      <c r="B30" s="36" t="s">
        <v>12</v>
      </c>
      <c r="C30" s="36"/>
      <c r="D30" s="36"/>
      <c r="E30" s="36"/>
      <c r="F30" s="36"/>
      <c r="G30" s="36"/>
      <c r="H30" s="36"/>
      <c r="I30" s="36"/>
      <c r="J30" s="20" t="s">
        <v>143</v>
      </c>
      <c r="K30" s="20">
        <f>20000+6661.73</f>
        <v>26661.73</v>
      </c>
      <c r="L30" s="20">
        <v>12490.8</v>
      </c>
      <c r="M30" s="4">
        <f t="shared" si="2"/>
        <v>0.46849172953142948</v>
      </c>
    </row>
    <row r="31" spans="1:13" ht="30" customHeight="1" x14ac:dyDescent="0.25">
      <c r="A31" s="10" t="s">
        <v>259</v>
      </c>
      <c r="B31" s="33" t="s">
        <v>139</v>
      </c>
      <c r="C31" s="33"/>
      <c r="D31" s="33"/>
      <c r="E31" s="33"/>
      <c r="F31" s="33"/>
      <c r="G31" s="33"/>
      <c r="H31" s="33"/>
      <c r="I31" s="33"/>
      <c r="J31" s="18"/>
      <c r="K31" s="18">
        <f t="shared" ref="K31:L31" si="12">K32</f>
        <v>350000</v>
      </c>
      <c r="L31" s="18">
        <f t="shared" si="12"/>
        <v>34425.57</v>
      </c>
      <c r="M31" s="14">
        <f t="shared" si="2"/>
        <v>9.8358771428571426E-2</v>
      </c>
    </row>
    <row r="32" spans="1:13" ht="30" customHeight="1" x14ac:dyDescent="0.25">
      <c r="A32" s="11" t="s">
        <v>260</v>
      </c>
      <c r="B32" s="34" t="s">
        <v>11</v>
      </c>
      <c r="C32" s="34"/>
      <c r="D32" s="34"/>
      <c r="E32" s="34"/>
      <c r="F32" s="34"/>
      <c r="G32" s="34"/>
      <c r="H32" s="34"/>
      <c r="I32" s="34"/>
      <c r="J32" s="17" t="s">
        <v>144</v>
      </c>
      <c r="K32" s="17">
        <v>350000</v>
      </c>
      <c r="L32" s="17">
        <v>34425.57</v>
      </c>
      <c r="M32" s="4">
        <f t="shared" si="2"/>
        <v>9.8358771428571426E-2</v>
      </c>
    </row>
    <row r="33" spans="1:13" ht="30" customHeight="1" x14ac:dyDescent="0.25">
      <c r="A33" s="7" t="s">
        <v>83</v>
      </c>
      <c r="B33" s="31" t="s">
        <v>40</v>
      </c>
      <c r="C33" s="31"/>
      <c r="D33" s="31"/>
      <c r="E33" s="31"/>
      <c r="F33" s="31"/>
      <c r="G33" s="31"/>
      <c r="H33" s="31"/>
      <c r="I33" s="31"/>
      <c r="J33" s="13"/>
      <c r="K33" s="13">
        <f t="shared" ref="K33" si="13">K35</f>
        <v>26209708.399999999</v>
      </c>
      <c r="L33" s="13">
        <f t="shared" ref="L33" si="14">L35</f>
        <v>16164354.91</v>
      </c>
      <c r="M33" s="9">
        <f t="shared" si="2"/>
        <v>0.61673158141660211</v>
      </c>
    </row>
    <row r="34" spans="1:13" ht="15" customHeight="1" x14ac:dyDescent="0.25">
      <c r="A34" s="1" t="s">
        <v>38</v>
      </c>
      <c r="B34" s="32" t="s">
        <v>124</v>
      </c>
      <c r="C34" s="32"/>
      <c r="D34" s="32"/>
      <c r="E34" s="32"/>
      <c r="F34" s="32"/>
      <c r="G34" s="32"/>
      <c r="H34" s="32"/>
      <c r="I34" s="32"/>
      <c r="J34" s="19"/>
      <c r="K34" s="19">
        <f t="shared" ref="K34:L34" si="15">K35</f>
        <v>26209708.399999999</v>
      </c>
      <c r="L34" s="19">
        <f t="shared" si="15"/>
        <v>16164354.91</v>
      </c>
      <c r="M34" s="23">
        <f t="shared" si="2"/>
        <v>0.61673158141660211</v>
      </c>
    </row>
    <row r="35" spans="1:13" x14ac:dyDescent="0.25">
      <c r="A35" s="10" t="s">
        <v>39</v>
      </c>
      <c r="B35" s="33" t="s">
        <v>145</v>
      </c>
      <c r="C35" s="33"/>
      <c r="D35" s="33"/>
      <c r="E35" s="33"/>
      <c r="F35" s="33"/>
      <c r="G35" s="33"/>
      <c r="H35" s="33"/>
      <c r="I35" s="33"/>
      <c r="J35" s="18"/>
      <c r="K35" s="18">
        <f t="shared" ref="K35" si="16">K36+K37</f>
        <v>26209708.399999999</v>
      </c>
      <c r="L35" s="18">
        <f t="shared" ref="L35" si="17">L36+L37</f>
        <v>16164354.91</v>
      </c>
      <c r="M35" s="14">
        <f t="shared" si="2"/>
        <v>0.61673158141660211</v>
      </c>
    </row>
    <row r="36" spans="1:13" x14ac:dyDescent="0.25">
      <c r="A36" s="11" t="s">
        <v>105</v>
      </c>
      <c r="B36" s="34" t="s">
        <v>22</v>
      </c>
      <c r="C36" s="34"/>
      <c r="D36" s="34"/>
      <c r="E36" s="34"/>
      <c r="F36" s="34"/>
      <c r="G36" s="34"/>
      <c r="H36" s="34"/>
      <c r="I36" s="34"/>
      <c r="J36" s="17" t="s">
        <v>148</v>
      </c>
      <c r="K36" s="17">
        <f>17626142+2636966.4</f>
        <v>20263108.399999999</v>
      </c>
      <c r="L36" s="17">
        <v>12641534.91</v>
      </c>
      <c r="M36" s="4">
        <f t="shared" si="2"/>
        <v>0.62386948045937518</v>
      </c>
    </row>
    <row r="37" spans="1:13" ht="45" customHeight="1" x14ac:dyDescent="0.25">
      <c r="A37" s="11" t="s">
        <v>147</v>
      </c>
      <c r="B37" s="34" t="s">
        <v>146</v>
      </c>
      <c r="C37" s="34"/>
      <c r="D37" s="34"/>
      <c r="E37" s="34"/>
      <c r="F37" s="34"/>
      <c r="G37" s="34"/>
      <c r="H37" s="34"/>
      <c r="I37" s="34"/>
      <c r="J37" s="17" t="s">
        <v>149</v>
      </c>
      <c r="K37" s="17">
        <f>5768800-370000+273900+273900</f>
        <v>5946600</v>
      </c>
      <c r="L37" s="17">
        <v>3522820</v>
      </c>
      <c r="M37" s="4">
        <f t="shared" si="2"/>
        <v>0.59240910772542288</v>
      </c>
    </row>
    <row r="38" spans="1:13" ht="30" customHeight="1" x14ac:dyDescent="0.25">
      <c r="A38" s="7" t="s">
        <v>84</v>
      </c>
      <c r="B38" s="31" t="s">
        <v>44</v>
      </c>
      <c r="C38" s="31"/>
      <c r="D38" s="31"/>
      <c r="E38" s="31"/>
      <c r="F38" s="31"/>
      <c r="G38" s="31"/>
      <c r="H38" s="31"/>
      <c r="I38" s="31"/>
      <c r="J38" s="13"/>
      <c r="K38" s="13">
        <f>K39</f>
        <v>2010000</v>
      </c>
      <c r="L38" s="13">
        <f t="shared" ref="L38" si="18">L39</f>
        <v>1275785.71</v>
      </c>
      <c r="M38" s="9">
        <f t="shared" si="2"/>
        <v>0.63471925870646762</v>
      </c>
    </row>
    <row r="39" spans="1:13" ht="15" customHeight="1" x14ac:dyDescent="0.25">
      <c r="A39" s="1" t="s">
        <v>41</v>
      </c>
      <c r="B39" s="32" t="s">
        <v>124</v>
      </c>
      <c r="C39" s="32"/>
      <c r="D39" s="32"/>
      <c r="E39" s="32"/>
      <c r="F39" s="32"/>
      <c r="G39" s="32"/>
      <c r="H39" s="32"/>
      <c r="I39" s="32"/>
      <c r="J39" s="19"/>
      <c r="K39" s="19">
        <f>K40+K42+K44</f>
        <v>2010000</v>
      </c>
      <c r="L39" s="19">
        <f t="shared" ref="L39" si="19">L40+L42+L44</f>
        <v>1275785.71</v>
      </c>
      <c r="M39" s="23">
        <f t="shared" si="2"/>
        <v>0.63471925870646762</v>
      </c>
    </row>
    <row r="40" spans="1:13" ht="30" customHeight="1" x14ac:dyDescent="0.25">
      <c r="A40" s="10" t="s">
        <v>42</v>
      </c>
      <c r="B40" s="33" t="s">
        <v>150</v>
      </c>
      <c r="C40" s="33"/>
      <c r="D40" s="33"/>
      <c r="E40" s="33"/>
      <c r="F40" s="33"/>
      <c r="G40" s="33"/>
      <c r="H40" s="33"/>
      <c r="I40" s="33"/>
      <c r="J40" s="18"/>
      <c r="K40" s="18">
        <f t="shared" ref="K40:L40" si="20">K41</f>
        <v>300000</v>
      </c>
      <c r="L40" s="18">
        <f t="shared" si="20"/>
        <v>0</v>
      </c>
      <c r="M40" s="14">
        <f t="shared" si="2"/>
        <v>0</v>
      </c>
    </row>
    <row r="41" spans="1:13" ht="30" customHeight="1" x14ac:dyDescent="0.25">
      <c r="A41" s="11" t="s">
        <v>153</v>
      </c>
      <c r="B41" s="34" t="s">
        <v>17</v>
      </c>
      <c r="C41" s="34"/>
      <c r="D41" s="34"/>
      <c r="E41" s="34"/>
      <c r="F41" s="34"/>
      <c r="G41" s="34"/>
      <c r="H41" s="34"/>
      <c r="I41" s="34"/>
      <c r="J41" s="17" t="s">
        <v>157</v>
      </c>
      <c r="K41" s="17">
        <v>300000</v>
      </c>
      <c r="L41" s="17">
        <v>0</v>
      </c>
      <c r="M41" s="4">
        <f t="shared" si="2"/>
        <v>0</v>
      </c>
    </row>
    <row r="42" spans="1:13" x14ac:dyDescent="0.25">
      <c r="A42" s="10" t="s">
        <v>43</v>
      </c>
      <c r="B42" s="33" t="s">
        <v>151</v>
      </c>
      <c r="C42" s="33"/>
      <c r="D42" s="33"/>
      <c r="E42" s="33"/>
      <c r="F42" s="33"/>
      <c r="G42" s="33"/>
      <c r="H42" s="33"/>
      <c r="I42" s="33"/>
      <c r="J42" s="18"/>
      <c r="K42" s="18">
        <f t="shared" ref="K42:L42" si="21">K43</f>
        <v>410000</v>
      </c>
      <c r="L42" s="18">
        <f t="shared" si="21"/>
        <v>331500</v>
      </c>
      <c r="M42" s="14">
        <f t="shared" si="2"/>
        <v>0.80853658536585371</v>
      </c>
    </row>
    <row r="43" spans="1:13" x14ac:dyDescent="0.25">
      <c r="A43" s="11" t="s">
        <v>154</v>
      </c>
      <c r="B43" s="34" t="s">
        <v>18</v>
      </c>
      <c r="C43" s="34"/>
      <c r="D43" s="34"/>
      <c r="E43" s="34"/>
      <c r="F43" s="34"/>
      <c r="G43" s="34"/>
      <c r="H43" s="34"/>
      <c r="I43" s="34"/>
      <c r="J43" s="17" t="s">
        <v>158</v>
      </c>
      <c r="K43" s="17">
        <v>410000</v>
      </c>
      <c r="L43" s="17">
        <v>331500</v>
      </c>
      <c r="M43" s="4">
        <f t="shared" si="2"/>
        <v>0.80853658536585371</v>
      </c>
    </row>
    <row r="44" spans="1:13" ht="45" customHeight="1" x14ac:dyDescent="0.25">
      <c r="A44" s="10" t="s">
        <v>155</v>
      </c>
      <c r="B44" s="33" t="s">
        <v>152</v>
      </c>
      <c r="C44" s="33"/>
      <c r="D44" s="33"/>
      <c r="E44" s="33"/>
      <c r="F44" s="33"/>
      <c r="G44" s="33"/>
      <c r="H44" s="33"/>
      <c r="I44" s="33"/>
      <c r="J44" s="18"/>
      <c r="K44" s="18">
        <f t="shared" ref="K44:L44" si="22">K45</f>
        <v>1300000</v>
      </c>
      <c r="L44" s="18">
        <f t="shared" si="22"/>
        <v>944285.71</v>
      </c>
      <c r="M44" s="14">
        <f t="shared" si="2"/>
        <v>0.7263736230769231</v>
      </c>
    </row>
    <row r="45" spans="1:13" ht="15" customHeight="1" x14ac:dyDescent="0.25">
      <c r="A45" s="11" t="s">
        <v>156</v>
      </c>
      <c r="B45" s="34" t="s">
        <v>24</v>
      </c>
      <c r="C45" s="34"/>
      <c r="D45" s="34"/>
      <c r="E45" s="34"/>
      <c r="F45" s="34"/>
      <c r="G45" s="34"/>
      <c r="H45" s="34"/>
      <c r="I45" s="34"/>
      <c r="J45" s="17" t="s">
        <v>159</v>
      </c>
      <c r="K45" s="17">
        <v>1300000</v>
      </c>
      <c r="L45" s="17">
        <v>944285.71</v>
      </c>
      <c r="M45" s="4">
        <f t="shared" si="2"/>
        <v>0.7263736230769231</v>
      </c>
    </row>
    <row r="46" spans="1:13" ht="45" customHeight="1" x14ac:dyDescent="0.25">
      <c r="A46" s="7" t="s">
        <v>85</v>
      </c>
      <c r="B46" s="31" t="s">
        <v>80</v>
      </c>
      <c r="C46" s="31"/>
      <c r="D46" s="31"/>
      <c r="E46" s="31"/>
      <c r="F46" s="31"/>
      <c r="G46" s="31"/>
      <c r="H46" s="31"/>
      <c r="I46" s="31"/>
      <c r="J46" s="13"/>
      <c r="K46" s="8">
        <f t="shared" ref="K46" si="23">K48</f>
        <v>1102631.58</v>
      </c>
      <c r="L46" s="8">
        <f t="shared" ref="L46" si="24">L48</f>
        <v>1071631</v>
      </c>
      <c r="M46" s="9">
        <f t="shared" si="2"/>
        <v>0.97188491553996659</v>
      </c>
    </row>
    <row r="47" spans="1:13" ht="15" customHeight="1" x14ac:dyDescent="0.25">
      <c r="A47" s="1" t="s">
        <v>45</v>
      </c>
      <c r="B47" s="32" t="s">
        <v>124</v>
      </c>
      <c r="C47" s="32"/>
      <c r="D47" s="32"/>
      <c r="E47" s="32"/>
      <c r="F47" s="32"/>
      <c r="G47" s="32"/>
      <c r="H47" s="32"/>
      <c r="I47" s="32"/>
      <c r="J47" s="19"/>
      <c r="K47" s="19">
        <f t="shared" ref="K47:L47" si="25">K48</f>
        <v>1102631.58</v>
      </c>
      <c r="L47" s="19">
        <f t="shared" si="25"/>
        <v>1071631</v>
      </c>
      <c r="M47" s="23">
        <f t="shared" si="2"/>
        <v>0.97188491553996659</v>
      </c>
    </row>
    <row r="48" spans="1:13" ht="30" customHeight="1" x14ac:dyDescent="0.25">
      <c r="A48" s="10" t="s">
        <v>46</v>
      </c>
      <c r="B48" s="33" t="s">
        <v>160</v>
      </c>
      <c r="C48" s="33"/>
      <c r="D48" s="33"/>
      <c r="E48" s="33"/>
      <c r="F48" s="33"/>
      <c r="G48" s="33"/>
      <c r="H48" s="33"/>
      <c r="I48" s="33"/>
      <c r="J48" s="18"/>
      <c r="K48" s="16">
        <f>K49+K50</f>
        <v>1102631.58</v>
      </c>
      <c r="L48" s="16">
        <f t="shared" ref="L48" si="26">L49+L50</f>
        <v>1071631</v>
      </c>
      <c r="M48" s="14">
        <f t="shared" si="2"/>
        <v>0.97188491553996659</v>
      </c>
    </row>
    <row r="49" spans="1:13" ht="15" customHeight="1" x14ac:dyDescent="0.25">
      <c r="A49" s="11" t="s">
        <v>110</v>
      </c>
      <c r="B49" s="34" t="s">
        <v>52</v>
      </c>
      <c r="C49" s="34"/>
      <c r="D49" s="34"/>
      <c r="E49" s="34"/>
      <c r="F49" s="34"/>
      <c r="G49" s="34"/>
      <c r="H49" s="34"/>
      <c r="I49" s="34"/>
      <c r="J49" s="17" t="s">
        <v>162</v>
      </c>
      <c r="K49" s="17">
        <v>50000</v>
      </c>
      <c r="L49" s="17">
        <v>20000</v>
      </c>
      <c r="M49" s="4">
        <f t="shared" si="2"/>
        <v>0.4</v>
      </c>
    </row>
    <row r="50" spans="1:13" ht="15" customHeight="1" x14ac:dyDescent="0.25">
      <c r="A50" s="11" t="s">
        <v>161</v>
      </c>
      <c r="B50" s="34" t="s">
        <v>81</v>
      </c>
      <c r="C50" s="34"/>
      <c r="D50" s="34"/>
      <c r="E50" s="34"/>
      <c r="F50" s="34"/>
      <c r="G50" s="34"/>
      <c r="H50" s="34"/>
      <c r="I50" s="34"/>
      <c r="J50" s="17" t="s">
        <v>163</v>
      </c>
      <c r="K50" s="17">
        <v>1052631.58</v>
      </c>
      <c r="L50" s="17">
        <v>1051631</v>
      </c>
      <c r="M50" s="4">
        <f t="shared" si="2"/>
        <v>0.9990494490009505</v>
      </c>
    </row>
    <row r="51" spans="1:13" ht="30" customHeight="1" x14ac:dyDescent="0.25">
      <c r="A51" s="7" t="s">
        <v>96</v>
      </c>
      <c r="B51" s="31" t="s">
        <v>47</v>
      </c>
      <c r="C51" s="31"/>
      <c r="D51" s="31"/>
      <c r="E51" s="31"/>
      <c r="F51" s="31"/>
      <c r="G51" s="31"/>
      <c r="H51" s="31"/>
      <c r="I51" s="31"/>
      <c r="J51" s="13"/>
      <c r="K51" s="13">
        <f>K52+K56</f>
        <v>38750000</v>
      </c>
      <c r="L51" s="13">
        <f t="shared" ref="L51" si="27">L52+L56</f>
        <v>33106277.309999999</v>
      </c>
      <c r="M51" s="9">
        <f t="shared" si="2"/>
        <v>0.85435554348387088</v>
      </c>
    </row>
    <row r="52" spans="1:13" ht="15" customHeight="1" x14ac:dyDescent="0.25">
      <c r="A52" s="1" t="s">
        <v>48</v>
      </c>
      <c r="B52" s="32" t="s">
        <v>124</v>
      </c>
      <c r="C52" s="32"/>
      <c r="D52" s="32"/>
      <c r="E52" s="32"/>
      <c r="F52" s="32"/>
      <c r="G52" s="32"/>
      <c r="H52" s="32"/>
      <c r="I52" s="32"/>
      <c r="J52" s="19"/>
      <c r="K52" s="19">
        <f t="shared" ref="K52:L52" si="28">K53</f>
        <v>38750000</v>
      </c>
      <c r="L52" s="19">
        <f t="shared" si="28"/>
        <v>33106277.309999999</v>
      </c>
      <c r="M52" s="23">
        <f t="shared" si="2"/>
        <v>0.85435554348387088</v>
      </c>
    </row>
    <row r="53" spans="1:13" ht="60" customHeight="1" x14ac:dyDescent="0.25">
      <c r="A53" s="10" t="s">
        <v>49</v>
      </c>
      <c r="B53" s="33" t="s">
        <v>164</v>
      </c>
      <c r="C53" s="33"/>
      <c r="D53" s="33"/>
      <c r="E53" s="33"/>
      <c r="F53" s="33"/>
      <c r="G53" s="33"/>
      <c r="H53" s="33"/>
      <c r="I53" s="33"/>
      <c r="J53" s="18"/>
      <c r="K53" s="18">
        <f>K54+K55</f>
        <v>38750000</v>
      </c>
      <c r="L53" s="18">
        <f t="shared" ref="L53" si="29">L54+L55</f>
        <v>33106277.309999999</v>
      </c>
      <c r="M53" s="14">
        <f t="shared" si="2"/>
        <v>0.85435554348387088</v>
      </c>
    </row>
    <row r="54" spans="1:13" ht="30" customHeight="1" x14ac:dyDescent="0.25">
      <c r="A54" s="11" t="s">
        <v>169</v>
      </c>
      <c r="B54" s="34" t="s">
        <v>3</v>
      </c>
      <c r="C54" s="34"/>
      <c r="D54" s="34"/>
      <c r="E54" s="34"/>
      <c r="F54" s="34"/>
      <c r="G54" s="34"/>
      <c r="H54" s="34"/>
      <c r="I54" s="34"/>
      <c r="J54" s="17" t="s">
        <v>261</v>
      </c>
      <c r="K54" s="17">
        <f>2100000+9900000</f>
        <v>12000000</v>
      </c>
      <c r="L54" s="17">
        <v>10103645.48</v>
      </c>
      <c r="M54" s="4">
        <f t="shared" si="2"/>
        <v>0.8419704566666667</v>
      </c>
    </row>
    <row r="55" spans="1:13" ht="30" customHeight="1" x14ac:dyDescent="0.25">
      <c r="A55" s="11" t="s">
        <v>170</v>
      </c>
      <c r="B55" s="34" t="s">
        <v>19</v>
      </c>
      <c r="C55" s="34"/>
      <c r="D55" s="34"/>
      <c r="E55" s="34"/>
      <c r="F55" s="34"/>
      <c r="G55" s="34"/>
      <c r="H55" s="34"/>
      <c r="I55" s="34"/>
      <c r="J55" s="17" t="s">
        <v>262</v>
      </c>
      <c r="K55" s="17">
        <v>26750000</v>
      </c>
      <c r="L55" s="17">
        <v>23002631.829999998</v>
      </c>
      <c r="M55" s="4">
        <f t="shared" si="2"/>
        <v>0.85991147028037374</v>
      </c>
    </row>
    <row r="56" spans="1:13" ht="15" hidden="1" customHeight="1" x14ac:dyDescent="0.25">
      <c r="A56" s="1" t="s">
        <v>166</v>
      </c>
      <c r="B56" s="32" t="s">
        <v>165</v>
      </c>
      <c r="C56" s="32"/>
      <c r="D56" s="32"/>
      <c r="E56" s="32"/>
      <c r="F56" s="32"/>
      <c r="G56" s="32"/>
      <c r="H56" s="32"/>
      <c r="I56" s="32"/>
      <c r="J56" s="19"/>
      <c r="K56" s="19">
        <f t="shared" ref="K56:L56" si="30">K57</f>
        <v>0</v>
      </c>
      <c r="L56" s="19">
        <f t="shared" si="30"/>
        <v>0</v>
      </c>
      <c r="M56" s="23" t="e">
        <f t="shared" si="2"/>
        <v>#DIV/0!</v>
      </c>
    </row>
    <row r="57" spans="1:13" ht="15" hidden="1" customHeight="1" x14ac:dyDescent="0.25">
      <c r="A57" s="10" t="s">
        <v>171</v>
      </c>
      <c r="B57" s="33" t="s">
        <v>167</v>
      </c>
      <c r="C57" s="33"/>
      <c r="D57" s="33"/>
      <c r="E57" s="33"/>
      <c r="F57" s="33"/>
      <c r="G57" s="33"/>
      <c r="H57" s="33"/>
      <c r="I57" s="33"/>
      <c r="J57" s="18"/>
      <c r="K57" s="18">
        <f>K58+K59</f>
        <v>0</v>
      </c>
      <c r="L57" s="18">
        <f t="shared" ref="L57" si="31">L58+L59</f>
        <v>0</v>
      </c>
      <c r="M57" s="14" t="e">
        <f t="shared" si="2"/>
        <v>#DIV/0!</v>
      </c>
    </row>
    <row r="58" spans="1:13" ht="30" hidden="1" customHeight="1" x14ac:dyDescent="0.25">
      <c r="A58" s="11" t="s">
        <v>172</v>
      </c>
      <c r="B58" s="34" t="s">
        <v>168</v>
      </c>
      <c r="C58" s="34"/>
      <c r="D58" s="34"/>
      <c r="E58" s="34"/>
      <c r="F58" s="34"/>
      <c r="G58" s="34"/>
      <c r="H58" s="34"/>
      <c r="I58" s="34"/>
      <c r="J58" s="17" t="s">
        <v>267</v>
      </c>
      <c r="K58" s="17">
        <f>700000-700000</f>
        <v>0</v>
      </c>
      <c r="L58" s="17">
        <v>0</v>
      </c>
      <c r="M58" s="4" t="e">
        <f t="shared" si="2"/>
        <v>#DIV/0!</v>
      </c>
    </row>
    <row r="59" spans="1:13" ht="30" hidden="1" customHeight="1" x14ac:dyDescent="0.25">
      <c r="A59" s="11" t="s">
        <v>173</v>
      </c>
      <c r="B59" s="34" t="s">
        <v>70</v>
      </c>
      <c r="C59" s="34"/>
      <c r="D59" s="34"/>
      <c r="E59" s="34"/>
      <c r="F59" s="34"/>
      <c r="G59" s="34"/>
      <c r="H59" s="34"/>
      <c r="I59" s="34"/>
      <c r="J59" s="17" t="s">
        <v>268</v>
      </c>
      <c r="K59" s="17">
        <f>2000000-2000000</f>
        <v>0</v>
      </c>
      <c r="L59" s="17">
        <v>0</v>
      </c>
      <c r="M59" s="4" t="e">
        <f t="shared" si="2"/>
        <v>#DIV/0!</v>
      </c>
    </row>
    <row r="60" spans="1:13" ht="45" customHeight="1" x14ac:dyDescent="0.25">
      <c r="A60" s="7" t="s">
        <v>87</v>
      </c>
      <c r="B60" s="31" t="s">
        <v>76</v>
      </c>
      <c r="C60" s="31"/>
      <c r="D60" s="31"/>
      <c r="E60" s="31"/>
      <c r="F60" s="31"/>
      <c r="G60" s="31"/>
      <c r="H60" s="31"/>
      <c r="I60" s="31"/>
      <c r="J60" s="13"/>
      <c r="K60" s="13">
        <f>K62</f>
        <v>800000</v>
      </c>
      <c r="L60" s="13">
        <f t="shared" ref="L60" si="32">L62</f>
        <v>682500</v>
      </c>
      <c r="M60" s="9">
        <f t="shared" si="2"/>
        <v>0.85312500000000002</v>
      </c>
    </row>
    <row r="61" spans="1:13" ht="15" customHeight="1" x14ac:dyDescent="0.25">
      <c r="A61" s="1" t="s">
        <v>50</v>
      </c>
      <c r="B61" s="32" t="s">
        <v>124</v>
      </c>
      <c r="C61" s="32"/>
      <c r="D61" s="32"/>
      <c r="E61" s="32"/>
      <c r="F61" s="32"/>
      <c r="G61" s="32"/>
      <c r="H61" s="32"/>
      <c r="I61" s="32"/>
      <c r="J61" s="19"/>
      <c r="K61" s="19">
        <f t="shared" ref="K61:L62" si="33">K62</f>
        <v>800000</v>
      </c>
      <c r="L61" s="19">
        <f t="shared" si="33"/>
        <v>682500</v>
      </c>
      <c r="M61" s="23">
        <f t="shared" si="2"/>
        <v>0.85312500000000002</v>
      </c>
    </row>
    <row r="62" spans="1:13" ht="30" customHeight="1" x14ac:dyDescent="0.25">
      <c r="A62" s="10" t="s">
        <v>51</v>
      </c>
      <c r="B62" s="33" t="s">
        <v>175</v>
      </c>
      <c r="C62" s="33"/>
      <c r="D62" s="33"/>
      <c r="E62" s="33"/>
      <c r="F62" s="33"/>
      <c r="G62" s="33"/>
      <c r="H62" s="33"/>
      <c r="I62" s="33"/>
      <c r="J62" s="18"/>
      <c r="K62" s="18">
        <f t="shared" si="33"/>
        <v>800000</v>
      </c>
      <c r="L62" s="18">
        <f t="shared" si="33"/>
        <v>682500</v>
      </c>
      <c r="M62" s="14">
        <f t="shared" si="2"/>
        <v>0.85312500000000002</v>
      </c>
    </row>
    <row r="63" spans="1:13" ht="15" customHeight="1" x14ac:dyDescent="0.25">
      <c r="A63" s="11" t="s">
        <v>174</v>
      </c>
      <c r="B63" s="34" t="s">
        <v>52</v>
      </c>
      <c r="C63" s="34"/>
      <c r="D63" s="34"/>
      <c r="E63" s="34"/>
      <c r="F63" s="34"/>
      <c r="G63" s="34"/>
      <c r="H63" s="34"/>
      <c r="I63" s="34"/>
      <c r="J63" s="17" t="s">
        <v>176</v>
      </c>
      <c r="K63" s="17">
        <v>800000</v>
      </c>
      <c r="L63" s="17">
        <v>682500</v>
      </c>
      <c r="M63" s="4">
        <f t="shared" si="2"/>
        <v>0.85312500000000002</v>
      </c>
    </row>
    <row r="64" spans="1:13" ht="45" customHeight="1" x14ac:dyDescent="0.25">
      <c r="A64" s="7" t="s">
        <v>88</v>
      </c>
      <c r="B64" s="31" t="s">
        <v>279</v>
      </c>
      <c r="C64" s="31"/>
      <c r="D64" s="31"/>
      <c r="E64" s="31"/>
      <c r="F64" s="31"/>
      <c r="G64" s="31"/>
      <c r="H64" s="31"/>
      <c r="I64" s="31"/>
      <c r="J64" s="13"/>
      <c r="K64" s="8">
        <f>K65</f>
        <v>2587329.98</v>
      </c>
      <c r="L64" s="8">
        <f t="shared" ref="L64" si="34">L65</f>
        <v>2484329</v>
      </c>
      <c r="M64" s="9">
        <f>L64/K64</f>
        <v>0.96019024214298321</v>
      </c>
    </row>
    <row r="65" spans="1:13" ht="15" customHeight="1" x14ac:dyDescent="0.25">
      <c r="A65" s="1" t="s">
        <v>54</v>
      </c>
      <c r="B65" s="32" t="s">
        <v>124</v>
      </c>
      <c r="C65" s="32"/>
      <c r="D65" s="32"/>
      <c r="E65" s="32"/>
      <c r="F65" s="32"/>
      <c r="G65" s="32"/>
      <c r="H65" s="32"/>
      <c r="I65" s="32"/>
      <c r="J65" s="19"/>
      <c r="K65" s="19">
        <f t="shared" ref="K65:L65" si="35">K66</f>
        <v>2587329.98</v>
      </c>
      <c r="L65" s="19">
        <f t="shared" si="35"/>
        <v>2484329</v>
      </c>
      <c r="M65" s="23">
        <f t="shared" ref="M65" si="36">L65/K65</f>
        <v>0.96019024214298321</v>
      </c>
    </row>
    <row r="66" spans="1:13" ht="15" customHeight="1" x14ac:dyDescent="0.25">
      <c r="A66" s="10" t="s">
        <v>55</v>
      </c>
      <c r="B66" s="33" t="s">
        <v>177</v>
      </c>
      <c r="C66" s="33"/>
      <c r="D66" s="33"/>
      <c r="E66" s="33"/>
      <c r="F66" s="33"/>
      <c r="G66" s="33"/>
      <c r="H66" s="33"/>
      <c r="I66" s="33"/>
      <c r="J66" s="18"/>
      <c r="K66" s="16">
        <f>K67+K68</f>
        <v>2587329.98</v>
      </c>
      <c r="L66" s="16">
        <f t="shared" ref="L66" si="37">L67+L68</f>
        <v>2484329</v>
      </c>
      <c r="M66" s="14">
        <f>L66/K66</f>
        <v>0.96019024214298321</v>
      </c>
    </row>
    <row r="67" spans="1:13" ht="60" customHeight="1" x14ac:dyDescent="0.25">
      <c r="A67" s="11" t="s">
        <v>179</v>
      </c>
      <c r="B67" s="34" t="s">
        <v>178</v>
      </c>
      <c r="C67" s="34"/>
      <c r="D67" s="34"/>
      <c r="E67" s="34"/>
      <c r="F67" s="34"/>
      <c r="G67" s="34"/>
      <c r="H67" s="34"/>
      <c r="I67" s="34"/>
      <c r="J67" s="17" t="s">
        <v>181</v>
      </c>
      <c r="K67" s="21">
        <v>150000</v>
      </c>
      <c r="L67" s="21">
        <v>48000</v>
      </c>
      <c r="M67" s="4">
        <f>L67/K67</f>
        <v>0.32</v>
      </c>
    </row>
    <row r="68" spans="1:13" ht="45" customHeight="1" x14ac:dyDescent="0.25">
      <c r="A68" s="11" t="s">
        <v>180</v>
      </c>
      <c r="B68" s="34" t="s">
        <v>25</v>
      </c>
      <c r="C68" s="34"/>
      <c r="D68" s="34"/>
      <c r="E68" s="34"/>
      <c r="F68" s="34"/>
      <c r="G68" s="34"/>
      <c r="H68" s="34"/>
      <c r="I68" s="34"/>
      <c r="J68" s="17" t="s">
        <v>263</v>
      </c>
      <c r="K68" s="21">
        <v>2437329.98</v>
      </c>
      <c r="L68" s="21">
        <v>2436329</v>
      </c>
      <c r="M68" s="4">
        <f>L68/K68</f>
        <v>0.99958931289229869</v>
      </c>
    </row>
    <row r="69" spans="1:13" ht="45" customHeight="1" x14ac:dyDescent="0.25">
      <c r="A69" s="7" t="s">
        <v>89</v>
      </c>
      <c r="B69" s="31" t="s">
        <v>69</v>
      </c>
      <c r="C69" s="31"/>
      <c r="D69" s="31"/>
      <c r="E69" s="31"/>
      <c r="F69" s="31"/>
      <c r="G69" s="31"/>
      <c r="H69" s="31"/>
      <c r="I69" s="31"/>
      <c r="J69" s="13"/>
      <c r="K69" s="8">
        <f t="shared" ref="K69" si="38">K71</f>
        <v>750000</v>
      </c>
      <c r="L69" s="8">
        <f t="shared" ref="L69" si="39">L71</f>
        <v>300000</v>
      </c>
      <c r="M69" s="9">
        <f>L69/K69</f>
        <v>0.4</v>
      </c>
    </row>
    <row r="70" spans="1:13" ht="15" customHeight="1" x14ac:dyDescent="0.25">
      <c r="A70" s="1" t="s">
        <v>56</v>
      </c>
      <c r="B70" s="32" t="s">
        <v>124</v>
      </c>
      <c r="C70" s="32"/>
      <c r="D70" s="32"/>
      <c r="E70" s="32"/>
      <c r="F70" s="32"/>
      <c r="G70" s="32"/>
      <c r="H70" s="32"/>
      <c r="I70" s="32"/>
      <c r="J70" s="19"/>
      <c r="K70" s="19">
        <f t="shared" ref="K70:L70" si="40">K71</f>
        <v>750000</v>
      </c>
      <c r="L70" s="19">
        <f t="shared" si="40"/>
        <v>300000</v>
      </c>
      <c r="M70" s="23">
        <f t="shared" ref="M70:M81" si="41">L70/K70</f>
        <v>0.4</v>
      </c>
    </row>
    <row r="71" spans="1:13" ht="30" customHeight="1" x14ac:dyDescent="0.25">
      <c r="A71" s="10" t="s">
        <v>57</v>
      </c>
      <c r="B71" s="33" t="s">
        <v>182</v>
      </c>
      <c r="C71" s="33"/>
      <c r="D71" s="33"/>
      <c r="E71" s="33"/>
      <c r="F71" s="33"/>
      <c r="G71" s="33"/>
      <c r="H71" s="33"/>
      <c r="I71" s="33"/>
      <c r="J71" s="18"/>
      <c r="K71" s="16">
        <f t="shared" ref="K71" si="42">K72+K73</f>
        <v>750000</v>
      </c>
      <c r="L71" s="16">
        <f t="shared" ref="L71" si="43">L72+L73</f>
        <v>300000</v>
      </c>
      <c r="M71" s="14">
        <f t="shared" si="41"/>
        <v>0.4</v>
      </c>
    </row>
    <row r="72" spans="1:13" ht="15" customHeight="1" x14ac:dyDescent="0.25">
      <c r="A72" s="11" t="s">
        <v>111</v>
      </c>
      <c r="B72" s="34" t="s">
        <v>9</v>
      </c>
      <c r="C72" s="34"/>
      <c r="D72" s="34"/>
      <c r="E72" s="34"/>
      <c r="F72" s="34"/>
      <c r="G72" s="34"/>
      <c r="H72" s="34"/>
      <c r="I72" s="34"/>
      <c r="J72" s="17" t="s">
        <v>183</v>
      </c>
      <c r="K72" s="21">
        <v>450000</v>
      </c>
      <c r="L72" s="21">
        <v>300000</v>
      </c>
      <c r="M72" s="4">
        <f t="shared" si="41"/>
        <v>0.66666666666666663</v>
      </c>
    </row>
    <row r="73" spans="1:13" ht="15" customHeight="1" x14ac:dyDescent="0.25">
      <c r="A73" s="11" t="s">
        <v>112</v>
      </c>
      <c r="B73" s="34" t="s">
        <v>10</v>
      </c>
      <c r="C73" s="34"/>
      <c r="D73" s="34"/>
      <c r="E73" s="34"/>
      <c r="F73" s="34"/>
      <c r="G73" s="34"/>
      <c r="H73" s="34"/>
      <c r="I73" s="34"/>
      <c r="J73" s="17" t="s">
        <v>184</v>
      </c>
      <c r="K73" s="21">
        <v>300000</v>
      </c>
      <c r="L73" s="21">
        <v>0</v>
      </c>
      <c r="M73" s="4">
        <f t="shared" si="41"/>
        <v>0</v>
      </c>
    </row>
    <row r="74" spans="1:13" ht="30" customHeight="1" x14ac:dyDescent="0.25">
      <c r="A74" s="7" t="s">
        <v>71</v>
      </c>
      <c r="B74" s="31" t="s">
        <v>58</v>
      </c>
      <c r="C74" s="31"/>
      <c r="D74" s="31"/>
      <c r="E74" s="31"/>
      <c r="F74" s="31"/>
      <c r="G74" s="31"/>
      <c r="H74" s="31"/>
      <c r="I74" s="31"/>
      <c r="J74" s="13"/>
      <c r="K74" s="8">
        <f>K75</f>
        <v>1470000</v>
      </c>
      <c r="L74" s="8">
        <f t="shared" ref="L74" si="44">L75</f>
        <v>208000</v>
      </c>
      <c r="M74" s="9">
        <f t="shared" si="41"/>
        <v>0.1414965986394558</v>
      </c>
    </row>
    <row r="75" spans="1:13" ht="15" customHeight="1" x14ac:dyDescent="0.25">
      <c r="A75" s="1" t="s">
        <v>59</v>
      </c>
      <c r="B75" s="32" t="s">
        <v>124</v>
      </c>
      <c r="C75" s="32"/>
      <c r="D75" s="32"/>
      <c r="E75" s="32"/>
      <c r="F75" s="32"/>
      <c r="G75" s="32"/>
      <c r="H75" s="32"/>
      <c r="I75" s="32"/>
      <c r="J75" s="19"/>
      <c r="K75" s="22">
        <f>K76+K78</f>
        <v>1470000</v>
      </c>
      <c r="L75" s="22">
        <f t="shared" ref="L75" si="45">L76+L78</f>
        <v>208000</v>
      </c>
      <c r="M75" s="23">
        <f t="shared" si="41"/>
        <v>0.1414965986394558</v>
      </c>
    </row>
    <row r="76" spans="1:13" ht="30" customHeight="1" x14ac:dyDescent="0.25">
      <c r="A76" s="10" t="s">
        <v>60</v>
      </c>
      <c r="B76" s="40" t="s">
        <v>185</v>
      </c>
      <c r="C76" s="41"/>
      <c r="D76" s="41"/>
      <c r="E76" s="41"/>
      <c r="F76" s="41"/>
      <c r="G76" s="41"/>
      <c r="H76" s="41"/>
      <c r="I76" s="42"/>
      <c r="J76" s="18"/>
      <c r="K76" s="16">
        <f>K77</f>
        <v>1470000</v>
      </c>
      <c r="L76" s="16">
        <f t="shared" ref="L76" si="46">L77</f>
        <v>208000</v>
      </c>
      <c r="M76" s="14">
        <f t="shared" si="41"/>
        <v>0.1414965986394558</v>
      </c>
    </row>
    <row r="77" spans="1:13" ht="30" customHeight="1" x14ac:dyDescent="0.25">
      <c r="A77" s="11" t="s">
        <v>189</v>
      </c>
      <c r="B77" s="37" t="s">
        <v>11</v>
      </c>
      <c r="C77" s="38"/>
      <c r="D77" s="38"/>
      <c r="E77" s="38"/>
      <c r="F77" s="38"/>
      <c r="G77" s="38"/>
      <c r="H77" s="38"/>
      <c r="I77" s="39"/>
      <c r="J77" s="17" t="s">
        <v>187</v>
      </c>
      <c r="K77" s="21">
        <v>1470000</v>
      </c>
      <c r="L77" s="21">
        <v>208000</v>
      </c>
      <c r="M77" s="4">
        <f t="shared" si="41"/>
        <v>0.1414965986394558</v>
      </c>
    </row>
    <row r="78" spans="1:13" ht="30" hidden="1" customHeight="1" x14ac:dyDescent="0.25">
      <c r="A78" s="10" t="s">
        <v>113</v>
      </c>
      <c r="B78" s="40" t="s">
        <v>186</v>
      </c>
      <c r="C78" s="41"/>
      <c r="D78" s="41"/>
      <c r="E78" s="41"/>
      <c r="F78" s="41"/>
      <c r="G78" s="41"/>
      <c r="H78" s="41"/>
      <c r="I78" s="42"/>
      <c r="J78" s="18"/>
      <c r="K78" s="16">
        <f>K79</f>
        <v>0</v>
      </c>
      <c r="L78" s="16">
        <f t="shared" ref="L78" si="47">L79</f>
        <v>0</v>
      </c>
      <c r="M78" s="25" t="e">
        <f t="shared" si="41"/>
        <v>#DIV/0!</v>
      </c>
    </row>
    <row r="79" spans="1:13" ht="15" hidden="1" customHeight="1" x14ac:dyDescent="0.25">
      <c r="A79" s="11" t="s">
        <v>190</v>
      </c>
      <c r="B79" s="37" t="s">
        <v>21</v>
      </c>
      <c r="C79" s="38"/>
      <c r="D79" s="38"/>
      <c r="E79" s="38"/>
      <c r="F79" s="38"/>
      <c r="G79" s="38"/>
      <c r="H79" s="38"/>
      <c r="I79" s="39"/>
      <c r="J79" s="17" t="s">
        <v>188</v>
      </c>
      <c r="K79" s="21">
        <v>0</v>
      </c>
      <c r="L79" s="21">
        <v>0</v>
      </c>
      <c r="M79" s="12" t="e">
        <f t="shared" si="41"/>
        <v>#DIV/0!</v>
      </c>
    </row>
    <row r="80" spans="1:13" ht="30" customHeight="1" x14ac:dyDescent="0.25">
      <c r="A80" s="7" t="s">
        <v>72</v>
      </c>
      <c r="B80" s="31" t="s">
        <v>280</v>
      </c>
      <c r="C80" s="31"/>
      <c r="D80" s="31"/>
      <c r="E80" s="31"/>
      <c r="F80" s="31"/>
      <c r="G80" s="31"/>
      <c r="H80" s="31"/>
      <c r="I80" s="31"/>
      <c r="J80" s="13"/>
      <c r="K80" s="8">
        <f>K81+K85</f>
        <v>8600000</v>
      </c>
      <c r="L80" s="8">
        <f t="shared" ref="L80" si="48">L81+L85</f>
        <v>6256149.3000000007</v>
      </c>
      <c r="M80" s="9">
        <f t="shared" si="41"/>
        <v>0.72745922093023263</v>
      </c>
    </row>
    <row r="81" spans="1:13" ht="15" customHeight="1" x14ac:dyDescent="0.25">
      <c r="A81" s="1" t="s">
        <v>61</v>
      </c>
      <c r="B81" s="32" t="s">
        <v>124</v>
      </c>
      <c r="C81" s="32"/>
      <c r="D81" s="32"/>
      <c r="E81" s="32"/>
      <c r="F81" s="32"/>
      <c r="G81" s="32"/>
      <c r="H81" s="32"/>
      <c r="I81" s="32"/>
      <c r="J81" s="19"/>
      <c r="K81" s="19">
        <f t="shared" ref="K81:L81" si="49">K82</f>
        <v>8600000</v>
      </c>
      <c r="L81" s="19">
        <f t="shared" si="49"/>
        <v>6256149.3000000007</v>
      </c>
      <c r="M81" s="23">
        <f t="shared" si="41"/>
        <v>0.72745922093023263</v>
      </c>
    </row>
    <row r="82" spans="1:13" ht="15" customHeight="1" x14ac:dyDescent="0.25">
      <c r="A82" s="10" t="s">
        <v>62</v>
      </c>
      <c r="B82" s="33" t="s">
        <v>191</v>
      </c>
      <c r="C82" s="33"/>
      <c r="D82" s="33"/>
      <c r="E82" s="33"/>
      <c r="F82" s="33"/>
      <c r="G82" s="33"/>
      <c r="H82" s="33"/>
      <c r="I82" s="33"/>
      <c r="J82" s="18"/>
      <c r="K82" s="16">
        <f>K83+K84</f>
        <v>8600000</v>
      </c>
      <c r="L82" s="16">
        <f t="shared" ref="L82" si="50">L83+L84</f>
        <v>6256149.3000000007</v>
      </c>
      <c r="M82" s="14">
        <f>L82/K82</f>
        <v>0.72745922093023263</v>
      </c>
    </row>
    <row r="83" spans="1:13" ht="15" customHeight="1" x14ac:dyDescent="0.25">
      <c r="A83" s="11" t="s">
        <v>195</v>
      </c>
      <c r="B83" s="34" t="s">
        <v>52</v>
      </c>
      <c r="C83" s="34"/>
      <c r="D83" s="34"/>
      <c r="E83" s="34"/>
      <c r="F83" s="34"/>
      <c r="G83" s="34"/>
      <c r="H83" s="34"/>
      <c r="I83" s="34"/>
      <c r="J83" s="17" t="s">
        <v>198</v>
      </c>
      <c r="K83" s="21">
        <v>4200000</v>
      </c>
      <c r="L83" s="21">
        <v>2749773.66</v>
      </c>
      <c r="M83" s="4">
        <f>L83/K83</f>
        <v>0.65470801428571435</v>
      </c>
    </row>
    <row r="84" spans="1:13" x14ac:dyDescent="0.25">
      <c r="A84" s="11" t="s">
        <v>196</v>
      </c>
      <c r="B84" s="34" t="s">
        <v>13</v>
      </c>
      <c r="C84" s="34"/>
      <c r="D84" s="34"/>
      <c r="E84" s="34"/>
      <c r="F84" s="34"/>
      <c r="G84" s="34"/>
      <c r="H84" s="34"/>
      <c r="I84" s="34"/>
      <c r="J84" s="17" t="s">
        <v>199</v>
      </c>
      <c r="K84" s="21">
        <v>4400000</v>
      </c>
      <c r="L84" s="21">
        <v>3506375.64</v>
      </c>
      <c r="M84" s="4">
        <f>L84/K84</f>
        <v>0.79690355454545458</v>
      </c>
    </row>
    <row r="85" spans="1:13" hidden="1" x14ac:dyDescent="0.25">
      <c r="A85" s="1" t="s">
        <v>193</v>
      </c>
      <c r="B85" s="32" t="s">
        <v>192</v>
      </c>
      <c r="C85" s="32"/>
      <c r="D85" s="32"/>
      <c r="E85" s="32"/>
      <c r="F85" s="32"/>
      <c r="G85" s="32"/>
      <c r="H85" s="32"/>
      <c r="I85" s="32"/>
      <c r="J85" s="19"/>
      <c r="K85" s="19">
        <f>K86</f>
        <v>0</v>
      </c>
      <c r="L85" s="19">
        <f t="shared" ref="L85" si="51">L86</f>
        <v>0</v>
      </c>
      <c r="M85" s="23" t="e">
        <f t="shared" ref="M85" si="52">L85/K85</f>
        <v>#DIV/0!</v>
      </c>
    </row>
    <row r="86" spans="1:13" ht="30" hidden="1" customHeight="1" x14ac:dyDescent="0.25">
      <c r="A86" s="10" t="s">
        <v>194</v>
      </c>
      <c r="B86" s="33" t="s">
        <v>270</v>
      </c>
      <c r="C86" s="33"/>
      <c r="D86" s="33"/>
      <c r="E86" s="33"/>
      <c r="F86" s="33"/>
      <c r="G86" s="33"/>
      <c r="H86" s="33"/>
      <c r="I86" s="33"/>
      <c r="J86" s="18"/>
      <c r="K86" s="16">
        <f>K87+K88</f>
        <v>0</v>
      </c>
      <c r="L86" s="16">
        <f t="shared" ref="L86" si="53">L87+L88</f>
        <v>0</v>
      </c>
      <c r="M86" s="14" t="e">
        <f>L86/K86</f>
        <v>#DIV/0!</v>
      </c>
    </row>
    <row r="87" spans="1:13" hidden="1" x14ac:dyDescent="0.25">
      <c r="A87" s="11" t="s">
        <v>197</v>
      </c>
      <c r="B87" s="34" t="s">
        <v>93</v>
      </c>
      <c r="C87" s="34"/>
      <c r="D87" s="34"/>
      <c r="E87" s="34"/>
      <c r="F87" s="34"/>
      <c r="G87" s="34"/>
      <c r="H87" s="34"/>
      <c r="I87" s="34"/>
      <c r="J87" s="17" t="s">
        <v>200</v>
      </c>
      <c r="K87" s="21">
        <f>48000-48000</f>
        <v>0</v>
      </c>
      <c r="L87" s="21">
        <v>0</v>
      </c>
      <c r="M87" s="4" t="e">
        <f>L87/K87</f>
        <v>#DIV/0!</v>
      </c>
    </row>
    <row r="88" spans="1:13" hidden="1" x14ac:dyDescent="0.25">
      <c r="A88" s="11"/>
      <c r="B88" s="34" t="s">
        <v>86</v>
      </c>
      <c r="C88" s="34"/>
      <c r="D88" s="34"/>
      <c r="E88" s="34"/>
      <c r="F88" s="34"/>
      <c r="G88" s="34"/>
      <c r="H88" s="34"/>
      <c r="I88" s="34"/>
      <c r="J88" s="17" t="s">
        <v>201</v>
      </c>
      <c r="K88" s="21">
        <v>0</v>
      </c>
      <c r="L88" s="21">
        <v>0</v>
      </c>
      <c r="M88" s="12" t="e">
        <f>L88/K88</f>
        <v>#DIV/0!</v>
      </c>
    </row>
    <row r="89" spans="1:13" ht="30" customHeight="1" x14ac:dyDescent="0.25">
      <c r="A89" s="7" t="s">
        <v>73</v>
      </c>
      <c r="B89" s="31" t="s">
        <v>91</v>
      </c>
      <c r="C89" s="31"/>
      <c r="D89" s="31"/>
      <c r="E89" s="31"/>
      <c r="F89" s="31"/>
      <c r="G89" s="31"/>
      <c r="H89" s="31"/>
      <c r="I89" s="31"/>
      <c r="J89" s="13"/>
      <c r="K89" s="8">
        <f t="shared" ref="K89" si="54">K91</f>
        <v>525000</v>
      </c>
      <c r="L89" s="8">
        <f t="shared" ref="L89" si="55">L91</f>
        <v>396986</v>
      </c>
      <c r="M89" s="9">
        <f>L89/K89</f>
        <v>0.75616380952380957</v>
      </c>
    </row>
    <row r="90" spans="1:13" ht="15" customHeight="1" x14ac:dyDescent="0.25">
      <c r="A90" s="1" t="s">
        <v>63</v>
      </c>
      <c r="B90" s="32" t="s">
        <v>124</v>
      </c>
      <c r="C90" s="32"/>
      <c r="D90" s="32"/>
      <c r="E90" s="32"/>
      <c r="F90" s="32"/>
      <c r="G90" s="32"/>
      <c r="H90" s="32"/>
      <c r="I90" s="32"/>
      <c r="J90" s="19"/>
      <c r="K90" s="19">
        <f t="shared" ref="K90:L90" si="56">K91</f>
        <v>525000</v>
      </c>
      <c r="L90" s="19">
        <f t="shared" si="56"/>
        <v>396986</v>
      </c>
      <c r="M90" s="23">
        <f t="shared" ref="M90" si="57">L90/K90</f>
        <v>0.75616380952380957</v>
      </c>
    </row>
    <row r="91" spans="1:13" x14ac:dyDescent="0.25">
      <c r="A91" s="10" t="s">
        <v>64</v>
      </c>
      <c r="B91" s="33" t="s">
        <v>203</v>
      </c>
      <c r="C91" s="33"/>
      <c r="D91" s="33"/>
      <c r="E91" s="33"/>
      <c r="F91" s="33"/>
      <c r="G91" s="33"/>
      <c r="H91" s="33"/>
      <c r="I91" s="33"/>
      <c r="J91" s="18"/>
      <c r="K91" s="16">
        <f t="shared" ref="K91" si="58">K92+K93</f>
        <v>525000</v>
      </c>
      <c r="L91" s="16">
        <f t="shared" ref="L91" si="59">L92+L93</f>
        <v>396986</v>
      </c>
      <c r="M91" s="14">
        <f>L91/K91</f>
        <v>0.75616380952380957</v>
      </c>
    </row>
    <row r="92" spans="1:13" ht="15" customHeight="1" x14ac:dyDescent="0.25">
      <c r="A92" s="11" t="s">
        <v>114</v>
      </c>
      <c r="B92" s="34" t="s">
        <v>26</v>
      </c>
      <c r="C92" s="34"/>
      <c r="D92" s="34"/>
      <c r="E92" s="34"/>
      <c r="F92" s="34"/>
      <c r="G92" s="34"/>
      <c r="H92" s="34"/>
      <c r="I92" s="34"/>
      <c r="J92" s="17" t="s">
        <v>264</v>
      </c>
      <c r="K92" s="21">
        <v>272000</v>
      </c>
      <c r="L92" s="21">
        <v>143986</v>
      </c>
      <c r="M92" s="4">
        <f>L92/K92</f>
        <v>0.52936029411764707</v>
      </c>
    </row>
    <row r="93" spans="1:13" ht="15" customHeight="1" x14ac:dyDescent="0.25">
      <c r="A93" s="11" t="s">
        <v>202</v>
      </c>
      <c r="B93" s="37" t="s">
        <v>14</v>
      </c>
      <c r="C93" s="38"/>
      <c r="D93" s="38"/>
      <c r="E93" s="38"/>
      <c r="F93" s="38"/>
      <c r="G93" s="38"/>
      <c r="H93" s="38"/>
      <c r="I93" s="39"/>
      <c r="J93" s="17" t="s">
        <v>265</v>
      </c>
      <c r="K93" s="21">
        <v>253000</v>
      </c>
      <c r="L93" s="21">
        <v>253000</v>
      </c>
      <c r="M93" s="4">
        <f>L93/K93</f>
        <v>1</v>
      </c>
    </row>
    <row r="94" spans="1:13" ht="60" customHeight="1" x14ac:dyDescent="0.25">
      <c r="A94" s="7" t="s">
        <v>65</v>
      </c>
      <c r="B94" s="31" t="s">
        <v>53</v>
      </c>
      <c r="C94" s="31"/>
      <c r="D94" s="31"/>
      <c r="E94" s="31"/>
      <c r="F94" s="31"/>
      <c r="G94" s="31"/>
      <c r="H94" s="31"/>
      <c r="I94" s="31"/>
      <c r="J94" s="13"/>
      <c r="K94" s="13">
        <f>K95+K107</f>
        <v>17369762.09</v>
      </c>
      <c r="L94" s="13">
        <f>L95+L107</f>
        <v>10624923.690000001</v>
      </c>
      <c r="M94" s="9">
        <f t="shared" ref="M94:M138" si="60">L94/K94</f>
        <v>0.61169080122962127</v>
      </c>
    </row>
    <row r="95" spans="1:13" x14ac:dyDescent="0.25">
      <c r="A95" s="1" t="s">
        <v>66</v>
      </c>
      <c r="B95" s="32" t="s">
        <v>124</v>
      </c>
      <c r="C95" s="32"/>
      <c r="D95" s="32"/>
      <c r="E95" s="32"/>
      <c r="F95" s="32"/>
      <c r="G95" s="32"/>
      <c r="H95" s="32"/>
      <c r="I95" s="32"/>
      <c r="J95" s="19"/>
      <c r="K95" s="19">
        <f>K96+K99+K102+K105</f>
        <v>16369762.09</v>
      </c>
      <c r="L95" s="19">
        <f>L96+L99+L102+L105</f>
        <v>10624923.690000001</v>
      </c>
      <c r="M95" s="23">
        <f t="shared" si="60"/>
        <v>0.64905791737135754</v>
      </c>
    </row>
    <row r="96" spans="1:13" ht="15" customHeight="1" x14ac:dyDescent="0.25">
      <c r="A96" s="10" t="s">
        <v>67</v>
      </c>
      <c r="B96" s="33" t="s">
        <v>204</v>
      </c>
      <c r="C96" s="33"/>
      <c r="D96" s="33"/>
      <c r="E96" s="33"/>
      <c r="F96" s="33"/>
      <c r="G96" s="33"/>
      <c r="H96" s="33"/>
      <c r="I96" s="33"/>
      <c r="J96" s="18"/>
      <c r="K96" s="16">
        <f>K97+K98</f>
        <v>600000</v>
      </c>
      <c r="L96" s="16">
        <f>L97+L98</f>
        <v>0</v>
      </c>
      <c r="M96" s="14">
        <f>L96/K96</f>
        <v>0</v>
      </c>
    </row>
    <row r="97" spans="1:13" ht="15" customHeight="1" x14ac:dyDescent="0.25">
      <c r="A97" s="11" t="s">
        <v>221</v>
      </c>
      <c r="B97" s="34" t="s">
        <v>205</v>
      </c>
      <c r="C97" s="34"/>
      <c r="D97" s="34"/>
      <c r="E97" s="34"/>
      <c r="F97" s="34"/>
      <c r="G97" s="34"/>
      <c r="H97" s="34"/>
      <c r="I97" s="34"/>
      <c r="J97" s="17" t="s">
        <v>210</v>
      </c>
      <c r="K97" s="20">
        <v>100000</v>
      </c>
      <c r="L97" s="20">
        <v>0</v>
      </c>
      <c r="M97" s="4">
        <f>L97/K97</f>
        <v>0</v>
      </c>
    </row>
    <row r="98" spans="1:13" ht="15" customHeight="1" x14ac:dyDescent="0.25">
      <c r="A98" s="11" t="s">
        <v>284</v>
      </c>
      <c r="B98" s="34" t="s">
        <v>286</v>
      </c>
      <c r="C98" s="34"/>
      <c r="D98" s="34"/>
      <c r="E98" s="34"/>
      <c r="F98" s="34"/>
      <c r="G98" s="34"/>
      <c r="H98" s="34"/>
      <c r="I98" s="34"/>
      <c r="J98" s="17" t="s">
        <v>285</v>
      </c>
      <c r="K98" s="20">
        <v>500000</v>
      </c>
      <c r="L98" s="20">
        <v>0</v>
      </c>
      <c r="M98" s="4">
        <f>L98/K98</f>
        <v>0</v>
      </c>
    </row>
    <row r="99" spans="1:13" ht="15" customHeight="1" x14ac:dyDescent="0.25">
      <c r="A99" s="10" t="s">
        <v>68</v>
      </c>
      <c r="B99" s="40" t="s">
        <v>206</v>
      </c>
      <c r="C99" s="41"/>
      <c r="D99" s="41"/>
      <c r="E99" s="41"/>
      <c r="F99" s="41"/>
      <c r="G99" s="41"/>
      <c r="H99" s="41"/>
      <c r="I99" s="42"/>
      <c r="J99" s="18"/>
      <c r="K99" s="18">
        <f>K100+K101</f>
        <v>1600000</v>
      </c>
      <c r="L99" s="18">
        <f t="shared" ref="L99" si="61">L100+L101</f>
        <v>810666.64</v>
      </c>
      <c r="M99" s="14">
        <f t="shared" si="60"/>
        <v>0.50666665</v>
      </c>
    </row>
    <row r="100" spans="1:13" ht="30" hidden="1" customHeight="1" x14ac:dyDescent="0.25">
      <c r="A100" s="11"/>
      <c r="B100" s="34" t="s">
        <v>5</v>
      </c>
      <c r="C100" s="34"/>
      <c r="D100" s="34"/>
      <c r="E100" s="34"/>
      <c r="F100" s="34"/>
      <c r="G100" s="34"/>
      <c r="H100" s="34"/>
      <c r="I100" s="34"/>
      <c r="J100" s="17" t="s">
        <v>211</v>
      </c>
      <c r="K100" s="17">
        <v>0</v>
      </c>
      <c r="L100" s="17">
        <v>0</v>
      </c>
      <c r="M100" s="4" t="e">
        <f t="shared" si="60"/>
        <v>#DIV/0!</v>
      </c>
    </row>
    <row r="101" spans="1:13" x14ac:dyDescent="0.25">
      <c r="A101" s="11" t="s">
        <v>222</v>
      </c>
      <c r="B101" s="34" t="s">
        <v>20</v>
      </c>
      <c r="C101" s="34"/>
      <c r="D101" s="34"/>
      <c r="E101" s="34"/>
      <c r="F101" s="34"/>
      <c r="G101" s="34"/>
      <c r="H101" s="34"/>
      <c r="I101" s="34"/>
      <c r="J101" s="17" t="s">
        <v>212</v>
      </c>
      <c r="K101" s="17">
        <v>1600000</v>
      </c>
      <c r="L101" s="17">
        <v>810666.64</v>
      </c>
      <c r="M101" s="4">
        <f t="shared" si="60"/>
        <v>0.50666665</v>
      </c>
    </row>
    <row r="102" spans="1:13" x14ac:dyDescent="0.25">
      <c r="A102" s="10" t="s">
        <v>115</v>
      </c>
      <c r="B102" s="33" t="s">
        <v>207</v>
      </c>
      <c r="C102" s="33"/>
      <c r="D102" s="33"/>
      <c r="E102" s="33"/>
      <c r="F102" s="33"/>
      <c r="G102" s="33"/>
      <c r="H102" s="33"/>
      <c r="I102" s="33"/>
      <c r="J102" s="18"/>
      <c r="K102" s="16">
        <f>K103+K104</f>
        <v>400000</v>
      </c>
      <c r="L102" s="16">
        <f t="shared" ref="L102" si="62">L103+L104</f>
        <v>0</v>
      </c>
      <c r="M102" s="14">
        <f t="shared" si="60"/>
        <v>0</v>
      </c>
    </row>
    <row r="103" spans="1:13" ht="30" hidden="1" customHeight="1" x14ac:dyDescent="0.25">
      <c r="A103" s="11"/>
      <c r="B103" s="34" t="s">
        <v>6</v>
      </c>
      <c r="C103" s="34"/>
      <c r="D103" s="34"/>
      <c r="E103" s="34"/>
      <c r="F103" s="34"/>
      <c r="G103" s="34"/>
      <c r="H103" s="34"/>
      <c r="I103" s="34"/>
      <c r="J103" s="17" t="s">
        <v>213</v>
      </c>
      <c r="K103" s="17">
        <v>0</v>
      </c>
      <c r="L103" s="17">
        <v>0</v>
      </c>
      <c r="M103" s="4" t="e">
        <f t="shared" si="60"/>
        <v>#DIV/0!</v>
      </c>
    </row>
    <row r="104" spans="1:13" ht="30" customHeight="1" x14ac:dyDescent="0.25">
      <c r="A104" s="11" t="s">
        <v>223</v>
      </c>
      <c r="B104" s="34" t="s">
        <v>7</v>
      </c>
      <c r="C104" s="34"/>
      <c r="D104" s="34"/>
      <c r="E104" s="34"/>
      <c r="F104" s="34"/>
      <c r="G104" s="34"/>
      <c r="H104" s="34"/>
      <c r="I104" s="34"/>
      <c r="J104" s="17" t="s">
        <v>214</v>
      </c>
      <c r="K104" s="17">
        <v>400000</v>
      </c>
      <c r="L104" s="17">
        <v>0</v>
      </c>
      <c r="M104" s="4">
        <f t="shared" si="60"/>
        <v>0</v>
      </c>
    </row>
    <row r="105" spans="1:13" x14ac:dyDescent="0.25">
      <c r="A105" s="10" t="s">
        <v>220</v>
      </c>
      <c r="B105" s="33" t="s">
        <v>208</v>
      </c>
      <c r="C105" s="33"/>
      <c r="D105" s="33"/>
      <c r="E105" s="33"/>
      <c r="F105" s="33"/>
      <c r="G105" s="33"/>
      <c r="H105" s="33"/>
      <c r="I105" s="33"/>
      <c r="J105" s="18"/>
      <c r="K105" s="16">
        <f t="shared" ref="K105:L105" si="63">K106</f>
        <v>13769762.09</v>
      </c>
      <c r="L105" s="16">
        <f t="shared" si="63"/>
        <v>9814257.0500000007</v>
      </c>
      <c r="M105" s="14">
        <f>L105/K105</f>
        <v>0.71273976891201329</v>
      </c>
    </row>
    <row r="106" spans="1:13" x14ac:dyDescent="0.25">
      <c r="A106" s="11" t="s">
        <v>224</v>
      </c>
      <c r="B106" s="34" t="s">
        <v>8</v>
      </c>
      <c r="C106" s="34"/>
      <c r="D106" s="34"/>
      <c r="E106" s="34"/>
      <c r="F106" s="34"/>
      <c r="G106" s="34"/>
      <c r="H106" s="34"/>
      <c r="I106" s="34"/>
      <c r="J106" s="17" t="s">
        <v>215</v>
      </c>
      <c r="K106" s="21">
        <f>12400000+1369762.09</f>
        <v>13769762.09</v>
      </c>
      <c r="L106" s="21">
        <v>9814257.0500000007</v>
      </c>
      <c r="M106" s="4">
        <f>L106/K106</f>
        <v>0.71273976891201329</v>
      </c>
    </row>
    <row r="107" spans="1:13" ht="15" customHeight="1" x14ac:dyDescent="0.25">
      <c r="A107" s="1" t="s">
        <v>219</v>
      </c>
      <c r="B107" s="32" t="s">
        <v>192</v>
      </c>
      <c r="C107" s="32"/>
      <c r="D107" s="32"/>
      <c r="E107" s="32"/>
      <c r="F107" s="32"/>
      <c r="G107" s="32"/>
      <c r="H107" s="32"/>
      <c r="I107" s="32"/>
      <c r="J107" s="19"/>
      <c r="K107" s="19">
        <f>K108</f>
        <v>1000000</v>
      </c>
      <c r="L107" s="19">
        <f t="shared" ref="L107" si="64">L108</f>
        <v>0</v>
      </c>
      <c r="M107" s="23">
        <f t="shared" si="60"/>
        <v>0</v>
      </c>
    </row>
    <row r="108" spans="1:13" ht="45" customHeight="1" x14ac:dyDescent="0.25">
      <c r="A108" s="10" t="s">
        <v>225</v>
      </c>
      <c r="B108" s="33" t="s">
        <v>227</v>
      </c>
      <c r="C108" s="33"/>
      <c r="D108" s="33"/>
      <c r="E108" s="33"/>
      <c r="F108" s="33"/>
      <c r="G108" s="33"/>
      <c r="H108" s="33"/>
      <c r="I108" s="33"/>
      <c r="J108" s="18"/>
      <c r="K108" s="16">
        <f>K109+K110+K111</f>
        <v>1000000</v>
      </c>
      <c r="L108" s="16">
        <f t="shared" ref="L108" si="65">L109+L110+L111</f>
        <v>0</v>
      </c>
      <c r="M108" s="14">
        <f>L108/K108</f>
        <v>0</v>
      </c>
    </row>
    <row r="109" spans="1:13" ht="30" hidden="1" customHeight="1" x14ac:dyDescent="0.25">
      <c r="A109" s="11"/>
      <c r="B109" s="34" t="s">
        <v>5</v>
      </c>
      <c r="C109" s="34"/>
      <c r="D109" s="34"/>
      <c r="E109" s="34"/>
      <c r="F109" s="34"/>
      <c r="G109" s="34"/>
      <c r="H109" s="34"/>
      <c r="I109" s="34"/>
      <c r="J109" s="17" t="s">
        <v>216</v>
      </c>
      <c r="K109" s="17">
        <v>0</v>
      </c>
      <c r="L109" s="17">
        <v>0</v>
      </c>
      <c r="M109" s="4" t="e">
        <f>L109/K109</f>
        <v>#DIV/0!</v>
      </c>
    </row>
    <row r="110" spans="1:13" ht="30" hidden="1" customHeight="1" x14ac:dyDescent="0.25">
      <c r="A110" s="11"/>
      <c r="B110" s="34" t="s">
        <v>6</v>
      </c>
      <c r="C110" s="34"/>
      <c r="D110" s="34"/>
      <c r="E110" s="34"/>
      <c r="F110" s="34"/>
      <c r="G110" s="34"/>
      <c r="H110" s="34"/>
      <c r="I110" s="34"/>
      <c r="J110" s="17" t="s">
        <v>217</v>
      </c>
      <c r="K110" s="21">
        <v>0</v>
      </c>
      <c r="L110" s="21">
        <v>0</v>
      </c>
      <c r="M110" s="12" t="e">
        <f>L110/K110</f>
        <v>#DIV/0!</v>
      </c>
    </row>
    <row r="111" spans="1:13" ht="30" customHeight="1" x14ac:dyDescent="0.25">
      <c r="A111" s="11" t="s">
        <v>226</v>
      </c>
      <c r="B111" s="34" t="s">
        <v>209</v>
      </c>
      <c r="C111" s="34"/>
      <c r="D111" s="34"/>
      <c r="E111" s="34"/>
      <c r="F111" s="34"/>
      <c r="G111" s="34"/>
      <c r="H111" s="34"/>
      <c r="I111" s="34"/>
      <c r="J111" s="17" t="s">
        <v>218</v>
      </c>
      <c r="K111" s="20">
        <v>1000000</v>
      </c>
      <c r="L111" s="20">
        <v>0</v>
      </c>
      <c r="M111" s="4">
        <f t="shared" si="60"/>
        <v>0</v>
      </c>
    </row>
    <row r="112" spans="1:13" ht="45" customHeight="1" x14ac:dyDescent="0.25">
      <c r="A112" s="7" t="s">
        <v>97</v>
      </c>
      <c r="B112" s="31" t="s">
        <v>90</v>
      </c>
      <c r="C112" s="31"/>
      <c r="D112" s="31"/>
      <c r="E112" s="31"/>
      <c r="F112" s="31"/>
      <c r="G112" s="31"/>
      <c r="H112" s="31"/>
      <c r="I112" s="31"/>
      <c r="J112" s="13"/>
      <c r="K112" s="8">
        <f>K113+K116</f>
        <v>60900</v>
      </c>
      <c r="L112" s="8">
        <f t="shared" ref="L112" si="66">L113+L116</f>
        <v>19958</v>
      </c>
      <c r="M112" s="9">
        <f t="shared" si="60"/>
        <v>0.32771756978653532</v>
      </c>
    </row>
    <row r="113" spans="1:13" ht="15" customHeight="1" x14ac:dyDescent="0.25">
      <c r="A113" s="1" t="s">
        <v>98</v>
      </c>
      <c r="B113" s="32" t="s">
        <v>124</v>
      </c>
      <c r="C113" s="32"/>
      <c r="D113" s="32"/>
      <c r="E113" s="32"/>
      <c r="F113" s="32"/>
      <c r="G113" s="32"/>
      <c r="H113" s="32"/>
      <c r="I113" s="32"/>
      <c r="J113" s="19"/>
      <c r="K113" s="19">
        <f t="shared" ref="K113:L114" si="67">K114</f>
        <v>50000</v>
      </c>
      <c r="L113" s="19">
        <f t="shared" si="67"/>
        <v>19958</v>
      </c>
      <c r="M113" s="23">
        <f t="shared" si="60"/>
        <v>0.39916000000000001</v>
      </c>
    </row>
    <row r="114" spans="1:13" ht="30" customHeight="1" x14ac:dyDescent="0.25">
      <c r="A114" s="10" t="s">
        <v>99</v>
      </c>
      <c r="B114" s="33" t="s">
        <v>228</v>
      </c>
      <c r="C114" s="33"/>
      <c r="D114" s="33"/>
      <c r="E114" s="33"/>
      <c r="F114" s="33"/>
      <c r="G114" s="33"/>
      <c r="H114" s="33"/>
      <c r="I114" s="33"/>
      <c r="J114" s="18"/>
      <c r="K114" s="16">
        <f>K115</f>
        <v>50000</v>
      </c>
      <c r="L114" s="16">
        <f t="shared" si="67"/>
        <v>19958</v>
      </c>
      <c r="M114" s="14">
        <f t="shared" si="60"/>
        <v>0.39916000000000001</v>
      </c>
    </row>
    <row r="115" spans="1:13" ht="30" customHeight="1" x14ac:dyDescent="0.25">
      <c r="A115" s="11" t="s">
        <v>231</v>
      </c>
      <c r="B115" s="34" t="s">
        <v>103</v>
      </c>
      <c r="C115" s="34"/>
      <c r="D115" s="34"/>
      <c r="E115" s="34"/>
      <c r="F115" s="34"/>
      <c r="G115" s="34"/>
      <c r="H115" s="34"/>
      <c r="I115" s="34"/>
      <c r="J115" s="17" t="s">
        <v>234</v>
      </c>
      <c r="K115" s="21">
        <v>50000</v>
      </c>
      <c r="L115" s="21">
        <v>19958</v>
      </c>
      <c r="M115" s="4">
        <f t="shared" si="60"/>
        <v>0.39916000000000001</v>
      </c>
    </row>
    <row r="116" spans="1:13" ht="15" customHeight="1" x14ac:dyDescent="0.25">
      <c r="A116" s="1" t="s">
        <v>229</v>
      </c>
      <c r="B116" s="32" t="s">
        <v>165</v>
      </c>
      <c r="C116" s="32"/>
      <c r="D116" s="32"/>
      <c r="E116" s="32"/>
      <c r="F116" s="32"/>
      <c r="G116" s="32"/>
      <c r="H116" s="32"/>
      <c r="I116" s="32"/>
      <c r="J116" s="19"/>
      <c r="K116" s="19">
        <f t="shared" ref="K116:L117" si="68">K117</f>
        <v>10900</v>
      </c>
      <c r="L116" s="19">
        <f t="shared" si="68"/>
        <v>0</v>
      </c>
      <c r="M116" s="23">
        <f t="shared" si="60"/>
        <v>0</v>
      </c>
    </row>
    <row r="117" spans="1:13" ht="30" customHeight="1" x14ac:dyDescent="0.25">
      <c r="A117" s="10" t="s">
        <v>232</v>
      </c>
      <c r="B117" s="33" t="s">
        <v>230</v>
      </c>
      <c r="C117" s="33"/>
      <c r="D117" s="33"/>
      <c r="E117" s="33"/>
      <c r="F117" s="33"/>
      <c r="G117" s="33"/>
      <c r="H117" s="33"/>
      <c r="I117" s="33"/>
      <c r="J117" s="18"/>
      <c r="K117" s="16">
        <f>K118</f>
        <v>10900</v>
      </c>
      <c r="L117" s="16">
        <f t="shared" si="68"/>
        <v>0</v>
      </c>
      <c r="M117" s="14">
        <f t="shared" si="60"/>
        <v>0</v>
      </c>
    </row>
    <row r="118" spans="1:13" ht="30" customHeight="1" x14ac:dyDescent="0.25">
      <c r="A118" s="11" t="s">
        <v>233</v>
      </c>
      <c r="B118" s="34" t="s">
        <v>104</v>
      </c>
      <c r="C118" s="34"/>
      <c r="D118" s="34"/>
      <c r="E118" s="34"/>
      <c r="F118" s="34"/>
      <c r="G118" s="34"/>
      <c r="H118" s="34"/>
      <c r="I118" s="34"/>
      <c r="J118" s="17" t="s">
        <v>235</v>
      </c>
      <c r="K118" s="21">
        <v>10900</v>
      </c>
      <c r="L118" s="21">
        <v>0</v>
      </c>
      <c r="M118" s="4">
        <f t="shared" si="60"/>
        <v>0</v>
      </c>
    </row>
    <row r="119" spans="1:13" ht="30" customHeight="1" x14ac:dyDescent="0.25">
      <c r="A119" s="7" t="s">
        <v>100</v>
      </c>
      <c r="B119" s="31" t="s">
        <v>77</v>
      </c>
      <c r="C119" s="31"/>
      <c r="D119" s="31"/>
      <c r="E119" s="31"/>
      <c r="F119" s="31"/>
      <c r="G119" s="31"/>
      <c r="H119" s="31"/>
      <c r="I119" s="31"/>
      <c r="J119" s="13"/>
      <c r="K119" s="8">
        <f>K120+K123+K127</f>
        <v>21321103.670000002</v>
      </c>
      <c r="L119" s="8">
        <f t="shared" ref="L119" si="69">L120+L123+L127</f>
        <v>15773284.870000001</v>
      </c>
      <c r="M119" s="9">
        <f t="shared" si="60"/>
        <v>0.73979682825678039</v>
      </c>
    </row>
    <row r="120" spans="1:13" ht="15" customHeight="1" x14ac:dyDescent="0.25">
      <c r="A120" s="1" t="s">
        <v>101</v>
      </c>
      <c r="B120" s="32" t="s">
        <v>132</v>
      </c>
      <c r="C120" s="32"/>
      <c r="D120" s="32"/>
      <c r="E120" s="32"/>
      <c r="F120" s="32"/>
      <c r="G120" s="32"/>
      <c r="H120" s="32"/>
      <c r="I120" s="32"/>
      <c r="J120" s="19"/>
      <c r="K120" s="19">
        <f t="shared" ref="K120:L121" si="70">K121</f>
        <v>12671103.67</v>
      </c>
      <c r="L120" s="19">
        <f t="shared" si="70"/>
        <v>12671103.67</v>
      </c>
      <c r="M120" s="23">
        <f t="shared" si="60"/>
        <v>1</v>
      </c>
    </row>
    <row r="121" spans="1:13" ht="15" customHeight="1" x14ac:dyDescent="0.25">
      <c r="A121" s="10" t="s">
        <v>102</v>
      </c>
      <c r="B121" s="33" t="s">
        <v>75</v>
      </c>
      <c r="C121" s="33"/>
      <c r="D121" s="33"/>
      <c r="E121" s="33"/>
      <c r="F121" s="33"/>
      <c r="G121" s="33"/>
      <c r="H121" s="33"/>
      <c r="I121" s="33"/>
      <c r="J121" s="18"/>
      <c r="K121" s="16">
        <f>K122</f>
        <v>12671103.67</v>
      </c>
      <c r="L121" s="16">
        <f t="shared" si="70"/>
        <v>12671103.67</v>
      </c>
      <c r="M121" s="14">
        <f>L121/K121</f>
        <v>1</v>
      </c>
    </row>
    <row r="122" spans="1:13" ht="15" customHeight="1" x14ac:dyDescent="0.25">
      <c r="A122" s="11" t="s">
        <v>238</v>
      </c>
      <c r="B122" s="34" t="s">
        <v>74</v>
      </c>
      <c r="C122" s="34"/>
      <c r="D122" s="34"/>
      <c r="E122" s="34"/>
      <c r="F122" s="34"/>
      <c r="G122" s="34"/>
      <c r="H122" s="34"/>
      <c r="I122" s="34"/>
      <c r="J122" s="17" t="s">
        <v>236</v>
      </c>
      <c r="K122" s="21">
        <v>12671103.67</v>
      </c>
      <c r="L122" s="21">
        <v>12671103.67</v>
      </c>
      <c r="M122" s="4">
        <f>L122/K122</f>
        <v>1</v>
      </c>
    </row>
    <row r="123" spans="1:13" ht="15" customHeight="1" x14ac:dyDescent="0.25">
      <c r="A123" s="1" t="s">
        <v>271</v>
      </c>
      <c r="B123" s="32" t="s">
        <v>124</v>
      </c>
      <c r="C123" s="32"/>
      <c r="D123" s="32"/>
      <c r="E123" s="32"/>
      <c r="F123" s="32"/>
      <c r="G123" s="32"/>
      <c r="H123" s="32"/>
      <c r="I123" s="32"/>
      <c r="J123" s="19"/>
      <c r="K123" s="19">
        <f t="shared" ref="K123:L123" si="71">K124</f>
        <v>8650000</v>
      </c>
      <c r="L123" s="19">
        <f t="shared" si="71"/>
        <v>3102181.2</v>
      </c>
      <c r="M123" s="23">
        <f t="shared" si="60"/>
        <v>0.35863366473988439</v>
      </c>
    </row>
    <row r="124" spans="1:13" x14ac:dyDescent="0.25">
      <c r="A124" s="10" t="s">
        <v>272</v>
      </c>
      <c r="B124" s="33" t="s">
        <v>237</v>
      </c>
      <c r="C124" s="33"/>
      <c r="D124" s="33"/>
      <c r="E124" s="33"/>
      <c r="F124" s="33"/>
      <c r="G124" s="33"/>
      <c r="H124" s="33"/>
      <c r="I124" s="33"/>
      <c r="J124" s="18"/>
      <c r="K124" s="16">
        <f>K125+K126</f>
        <v>8650000</v>
      </c>
      <c r="L124" s="16">
        <f t="shared" ref="L124" si="72">L125+L126</f>
        <v>3102181.2</v>
      </c>
      <c r="M124" s="14">
        <f t="shared" si="60"/>
        <v>0.35863366473988439</v>
      </c>
    </row>
    <row r="125" spans="1:13" ht="30" customHeight="1" x14ac:dyDescent="0.25">
      <c r="A125" s="11" t="s">
        <v>273</v>
      </c>
      <c r="B125" s="34" t="s">
        <v>4</v>
      </c>
      <c r="C125" s="34"/>
      <c r="D125" s="34"/>
      <c r="E125" s="34"/>
      <c r="F125" s="34"/>
      <c r="G125" s="34"/>
      <c r="H125" s="34"/>
      <c r="I125" s="34"/>
      <c r="J125" s="17" t="s">
        <v>239</v>
      </c>
      <c r="K125" s="21">
        <v>8200000</v>
      </c>
      <c r="L125" s="21">
        <v>2822181.2</v>
      </c>
      <c r="M125" s="4">
        <f t="shared" si="60"/>
        <v>0.34416843902439026</v>
      </c>
    </row>
    <row r="126" spans="1:13" ht="15" customHeight="1" x14ac:dyDescent="0.25">
      <c r="A126" s="11" t="s">
        <v>274</v>
      </c>
      <c r="B126" s="34" t="s">
        <v>27</v>
      </c>
      <c r="C126" s="34"/>
      <c r="D126" s="34"/>
      <c r="E126" s="34"/>
      <c r="F126" s="34"/>
      <c r="G126" s="34"/>
      <c r="H126" s="34"/>
      <c r="I126" s="34"/>
      <c r="J126" s="17" t="s">
        <v>240</v>
      </c>
      <c r="K126" s="21">
        <v>450000</v>
      </c>
      <c r="L126" s="21">
        <v>280000</v>
      </c>
      <c r="M126" s="4">
        <f t="shared" si="60"/>
        <v>0.62222222222222223</v>
      </c>
    </row>
    <row r="127" spans="1:13" ht="15" hidden="1" customHeight="1" x14ac:dyDescent="0.25">
      <c r="A127" s="1" t="s">
        <v>275</v>
      </c>
      <c r="B127" s="32" t="s">
        <v>124</v>
      </c>
      <c r="C127" s="32"/>
      <c r="D127" s="32"/>
      <c r="E127" s="32"/>
      <c r="F127" s="32"/>
      <c r="G127" s="32"/>
      <c r="H127" s="32"/>
      <c r="I127" s="32"/>
      <c r="J127" s="19"/>
      <c r="K127" s="19">
        <f>K128</f>
        <v>0</v>
      </c>
      <c r="L127" s="19">
        <f t="shared" ref="L127:L128" si="73">L128</f>
        <v>0</v>
      </c>
      <c r="M127" s="23" t="e">
        <f t="shared" si="60"/>
        <v>#DIV/0!</v>
      </c>
    </row>
    <row r="128" spans="1:13" ht="15" hidden="1" customHeight="1" x14ac:dyDescent="0.25">
      <c r="A128" s="10" t="s">
        <v>276</v>
      </c>
      <c r="B128" s="33" t="s">
        <v>75</v>
      </c>
      <c r="C128" s="33"/>
      <c r="D128" s="33"/>
      <c r="E128" s="33"/>
      <c r="F128" s="33"/>
      <c r="G128" s="33"/>
      <c r="H128" s="33"/>
      <c r="I128" s="33"/>
      <c r="J128" s="18"/>
      <c r="K128" s="16">
        <f>K129</f>
        <v>0</v>
      </c>
      <c r="L128" s="16">
        <f t="shared" si="73"/>
        <v>0</v>
      </c>
      <c r="M128" s="14" t="e">
        <f>L128/K128</f>
        <v>#DIV/0!</v>
      </c>
    </row>
    <row r="129" spans="1:13" ht="30" hidden="1" customHeight="1" x14ac:dyDescent="0.25">
      <c r="A129" s="11" t="s">
        <v>277</v>
      </c>
      <c r="B129" s="34" t="s">
        <v>78</v>
      </c>
      <c r="C129" s="34"/>
      <c r="D129" s="34"/>
      <c r="E129" s="34"/>
      <c r="F129" s="34"/>
      <c r="G129" s="34"/>
      <c r="H129" s="34"/>
      <c r="I129" s="34"/>
      <c r="J129" s="17" t="s">
        <v>241</v>
      </c>
      <c r="K129" s="21">
        <v>0</v>
      </c>
      <c r="L129" s="21">
        <v>0</v>
      </c>
      <c r="M129" s="4" t="e">
        <f t="shared" si="60"/>
        <v>#DIV/0!</v>
      </c>
    </row>
    <row r="130" spans="1:13" ht="45" customHeight="1" x14ac:dyDescent="0.25">
      <c r="A130" s="7" t="s">
        <v>116</v>
      </c>
      <c r="B130" s="31" t="s">
        <v>122</v>
      </c>
      <c r="C130" s="31"/>
      <c r="D130" s="31"/>
      <c r="E130" s="31"/>
      <c r="F130" s="31"/>
      <c r="G130" s="31"/>
      <c r="H130" s="31"/>
      <c r="I130" s="31"/>
      <c r="J130" s="13"/>
      <c r="K130" s="13">
        <f>K131</f>
        <v>100000</v>
      </c>
      <c r="L130" s="13">
        <f t="shared" ref="L130" si="74">L131</f>
        <v>0</v>
      </c>
      <c r="M130" s="9">
        <f t="shared" si="60"/>
        <v>0</v>
      </c>
    </row>
    <row r="131" spans="1:13" ht="15" customHeight="1" x14ac:dyDescent="0.25">
      <c r="A131" s="1" t="s">
        <v>117</v>
      </c>
      <c r="B131" s="32" t="s">
        <v>124</v>
      </c>
      <c r="C131" s="32"/>
      <c r="D131" s="32"/>
      <c r="E131" s="32"/>
      <c r="F131" s="32"/>
      <c r="G131" s="32"/>
      <c r="H131" s="32"/>
      <c r="I131" s="32"/>
      <c r="J131" s="19"/>
      <c r="K131" s="19">
        <f t="shared" ref="K131:L132" si="75">K132</f>
        <v>100000</v>
      </c>
      <c r="L131" s="19">
        <f t="shared" si="75"/>
        <v>0</v>
      </c>
      <c r="M131" s="23">
        <f t="shared" si="60"/>
        <v>0</v>
      </c>
    </row>
    <row r="132" spans="1:13" ht="45" customHeight="1" x14ac:dyDescent="0.25">
      <c r="A132" s="10" t="s">
        <v>118</v>
      </c>
      <c r="B132" s="33" t="s">
        <v>242</v>
      </c>
      <c r="C132" s="33"/>
      <c r="D132" s="33"/>
      <c r="E132" s="33"/>
      <c r="F132" s="33"/>
      <c r="G132" s="33"/>
      <c r="H132" s="33"/>
      <c r="I132" s="33"/>
      <c r="J132" s="18"/>
      <c r="K132" s="18">
        <f t="shared" si="75"/>
        <v>100000</v>
      </c>
      <c r="L132" s="18">
        <f t="shared" si="75"/>
        <v>0</v>
      </c>
      <c r="M132" s="14">
        <f t="shared" si="60"/>
        <v>0</v>
      </c>
    </row>
    <row r="133" spans="1:13" ht="45" customHeight="1" x14ac:dyDescent="0.25">
      <c r="A133" s="11" t="s">
        <v>243</v>
      </c>
      <c r="B133" s="34" t="s">
        <v>123</v>
      </c>
      <c r="C133" s="34"/>
      <c r="D133" s="34"/>
      <c r="E133" s="34"/>
      <c r="F133" s="34"/>
      <c r="G133" s="34"/>
      <c r="H133" s="34"/>
      <c r="I133" s="34"/>
      <c r="J133" s="17" t="s">
        <v>245</v>
      </c>
      <c r="K133" s="17">
        <v>100000</v>
      </c>
      <c r="L133" s="17">
        <v>0</v>
      </c>
      <c r="M133" s="4">
        <f t="shared" si="60"/>
        <v>0</v>
      </c>
    </row>
    <row r="134" spans="1:13" ht="45" customHeight="1" x14ac:dyDescent="0.25">
      <c r="A134" s="7" t="s">
        <v>119</v>
      </c>
      <c r="B134" s="31" t="s">
        <v>34</v>
      </c>
      <c r="C134" s="31"/>
      <c r="D134" s="31"/>
      <c r="E134" s="31"/>
      <c r="F134" s="31"/>
      <c r="G134" s="31"/>
      <c r="H134" s="31"/>
      <c r="I134" s="31"/>
      <c r="J134" s="13"/>
      <c r="K134" s="13">
        <f>K136</f>
        <v>2675211.9900000002</v>
      </c>
      <c r="L134" s="13">
        <f t="shared" ref="L134" si="76">L136</f>
        <v>2675211.9900000002</v>
      </c>
      <c r="M134" s="9">
        <f>L134/K134</f>
        <v>1</v>
      </c>
    </row>
    <row r="135" spans="1:13" ht="15" customHeight="1" x14ac:dyDescent="0.25">
      <c r="A135" s="1" t="s">
        <v>120</v>
      </c>
      <c r="B135" s="32" t="s">
        <v>165</v>
      </c>
      <c r="C135" s="32"/>
      <c r="D135" s="32"/>
      <c r="E135" s="32"/>
      <c r="F135" s="32"/>
      <c r="G135" s="32"/>
      <c r="H135" s="32"/>
      <c r="I135" s="32"/>
      <c r="J135" s="19"/>
      <c r="K135" s="19">
        <f t="shared" ref="K135:L136" si="77">K136</f>
        <v>2675211.9900000002</v>
      </c>
      <c r="L135" s="19">
        <f t="shared" si="77"/>
        <v>2675211.9900000002</v>
      </c>
      <c r="M135" s="23">
        <f t="shared" ref="M135" si="78">L135/K135</f>
        <v>1</v>
      </c>
    </row>
    <row r="136" spans="1:13" ht="15" customHeight="1" x14ac:dyDescent="0.25">
      <c r="A136" s="10" t="s">
        <v>121</v>
      </c>
      <c r="B136" s="33" t="s">
        <v>246</v>
      </c>
      <c r="C136" s="33"/>
      <c r="D136" s="33"/>
      <c r="E136" s="33"/>
      <c r="F136" s="33"/>
      <c r="G136" s="33"/>
      <c r="H136" s="33"/>
      <c r="I136" s="33"/>
      <c r="J136" s="18"/>
      <c r="K136" s="18">
        <f>K137</f>
        <v>2675211.9900000002</v>
      </c>
      <c r="L136" s="18">
        <f t="shared" si="77"/>
        <v>2675211.9900000002</v>
      </c>
      <c r="M136" s="14">
        <f>L136/K136</f>
        <v>1</v>
      </c>
    </row>
    <row r="137" spans="1:13" ht="45" customHeight="1" x14ac:dyDescent="0.25">
      <c r="A137" s="11" t="s">
        <v>244</v>
      </c>
      <c r="B137" s="34" t="s">
        <v>247</v>
      </c>
      <c r="C137" s="34"/>
      <c r="D137" s="34"/>
      <c r="E137" s="34"/>
      <c r="F137" s="34"/>
      <c r="G137" s="34"/>
      <c r="H137" s="34"/>
      <c r="I137" s="34"/>
      <c r="J137" s="17" t="s">
        <v>248</v>
      </c>
      <c r="K137" s="17">
        <f>2050257+6249.55+618705.44</f>
        <v>2675211.9900000002</v>
      </c>
      <c r="L137" s="17">
        <v>2675211.9900000002</v>
      </c>
      <c r="M137" s="4">
        <f>L137/K137</f>
        <v>1</v>
      </c>
    </row>
    <row r="138" spans="1:13" ht="30" customHeight="1" x14ac:dyDescent="0.25">
      <c r="A138" s="2"/>
      <c r="B138" s="47" t="s">
        <v>249</v>
      </c>
      <c r="C138" s="47"/>
      <c r="D138" s="47"/>
      <c r="E138" s="47"/>
      <c r="F138" s="47"/>
      <c r="G138" s="47"/>
      <c r="H138" s="47"/>
      <c r="I138" s="47"/>
      <c r="J138" s="26"/>
      <c r="K138" s="3">
        <f>K9+K13+K134+K17+K33+K38+K46+K51+K60+K94+K64+K69+K74+K80+K89+K112+K119+K130</f>
        <v>172426201.56</v>
      </c>
      <c r="L138" s="3">
        <f>L9+L13+L134+L17+L33+L38+L46+L51+L60+L94+L64+L69+L74+L80+L89+L112+L119+L130</f>
        <v>123339666.31999999</v>
      </c>
      <c r="M138" s="15">
        <f t="shared" si="60"/>
        <v>0.715318583858503</v>
      </c>
    </row>
  </sheetData>
  <mergeCells count="135">
    <mergeCell ref="J2:M2"/>
    <mergeCell ref="J3:M4"/>
    <mergeCell ref="J5:M5"/>
    <mergeCell ref="B98:I98"/>
    <mergeCell ref="B134:I134"/>
    <mergeCell ref="B135:I135"/>
    <mergeCell ref="B136:I136"/>
    <mergeCell ref="B137:I137"/>
    <mergeCell ref="B138:I138"/>
    <mergeCell ref="B128:I128"/>
    <mergeCell ref="B129:I129"/>
    <mergeCell ref="B130:I130"/>
    <mergeCell ref="B131:I131"/>
    <mergeCell ref="B132:I132"/>
    <mergeCell ref="B133:I133"/>
    <mergeCell ref="B122:I122"/>
    <mergeCell ref="B123:I123"/>
    <mergeCell ref="B124:I124"/>
    <mergeCell ref="B125:I125"/>
    <mergeCell ref="B126:I126"/>
    <mergeCell ref="B127:I127"/>
    <mergeCell ref="B116:I116"/>
    <mergeCell ref="B117:I117"/>
    <mergeCell ref="B118:I118"/>
    <mergeCell ref="B119:I119"/>
    <mergeCell ref="B120:I120"/>
    <mergeCell ref="B121:I121"/>
    <mergeCell ref="B110:I110"/>
    <mergeCell ref="B111:I111"/>
    <mergeCell ref="B112:I112"/>
    <mergeCell ref="B113:I113"/>
    <mergeCell ref="B114:I114"/>
    <mergeCell ref="B115:I115"/>
    <mergeCell ref="B104:I104"/>
    <mergeCell ref="B105:I105"/>
    <mergeCell ref="B106:I106"/>
    <mergeCell ref="B107:I107"/>
    <mergeCell ref="B108:I108"/>
    <mergeCell ref="B109:I109"/>
    <mergeCell ref="B97:I97"/>
    <mergeCell ref="B99:I99"/>
    <mergeCell ref="B100:I100"/>
    <mergeCell ref="B101:I101"/>
    <mergeCell ref="B102:I102"/>
    <mergeCell ref="B103:I103"/>
    <mergeCell ref="B91:I91"/>
    <mergeCell ref="B92:I92"/>
    <mergeCell ref="B93:I93"/>
    <mergeCell ref="B94:I94"/>
    <mergeCell ref="B95:I95"/>
    <mergeCell ref="B96:I96"/>
    <mergeCell ref="B85:I85"/>
    <mergeCell ref="B86:I86"/>
    <mergeCell ref="B87:I87"/>
    <mergeCell ref="B88:I88"/>
    <mergeCell ref="B89:I89"/>
    <mergeCell ref="B90:I90"/>
    <mergeCell ref="B79:I79"/>
    <mergeCell ref="B80:I80"/>
    <mergeCell ref="B81:I81"/>
    <mergeCell ref="B82:I82"/>
    <mergeCell ref="B83:I83"/>
    <mergeCell ref="B84:I84"/>
    <mergeCell ref="B73:I73"/>
    <mergeCell ref="B74:I74"/>
    <mergeCell ref="B75:I75"/>
    <mergeCell ref="B76:I76"/>
    <mergeCell ref="B77:I77"/>
    <mergeCell ref="B78:I78"/>
    <mergeCell ref="B67:I67"/>
    <mergeCell ref="B68:I68"/>
    <mergeCell ref="B69:I69"/>
    <mergeCell ref="B70:I70"/>
    <mergeCell ref="B71:I71"/>
    <mergeCell ref="B72:I72"/>
    <mergeCell ref="B61:I61"/>
    <mergeCell ref="B62:I62"/>
    <mergeCell ref="B63:I63"/>
    <mergeCell ref="B64:I64"/>
    <mergeCell ref="B65:I65"/>
    <mergeCell ref="B66:I66"/>
    <mergeCell ref="B55:I55"/>
    <mergeCell ref="B56:I56"/>
    <mergeCell ref="B57:I57"/>
    <mergeCell ref="B58:I58"/>
    <mergeCell ref="B59:I59"/>
    <mergeCell ref="B60:I60"/>
    <mergeCell ref="B49:I49"/>
    <mergeCell ref="B50:I50"/>
    <mergeCell ref="B51:I51"/>
    <mergeCell ref="B52:I52"/>
    <mergeCell ref="B53:I53"/>
    <mergeCell ref="B54:I54"/>
    <mergeCell ref="B43:I43"/>
    <mergeCell ref="B44:I44"/>
    <mergeCell ref="B45:I45"/>
    <mergeCell ref="B46:I46"/>
    <mergeCell ref="B47:I47"/>
    <mergeCell ref="B48:I48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22:I22"/>
    <mergeCell ref="B23:I23"/>
    <mergeCell ref="B24:I24"/>
    <mergeCell ref="B13:I13"/>
    <mergeCell ref="B14:I14"/>
    <mergeCell ref="B15:I15"/>
    <mergeCell ref="B16:I16"/>
    <mergeCell ref="B17:I17"/>
    <mergeCell ref="B18:I18"/>
    <mergeCell ref="A7:M7"/>
    <mergeCell ref="B8:I8"/>
    <mergeCell ref="B9:I9"/>
    <mergeCell ref="B10:I10"/>
    <mergeCell ref="B11:I11"/>
    <mergeCell ref="B12:I12"/>
    <mergeCell ref="B19:I19"/>
    <mergeCell ref="B20:I20"/>
    <mergeCell ref="B21:I21"/>
  </mergeCells>
  <pageMargins left="0.70866141732283472" right="0.70866141732283472" top="0.55118110236220474" bottom="0.55118110236220474" header="0.31496062992125984" footer="0.31496062992125984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User</cp:lastModifiedBy>
  <cp:lastPrinted>2023-10-03T06:54:27Z</cp:lastPrinted>
  <dcterms:created xsi:type="dcterms:W3CDTF">2017-08-04T11:35:28Z</dcterms:created>
  <dcterms:modified xsi:type="dcterms:W3CDTF">2023-10-03T06:55:28Z</dcterms:modified>
</cp:coreProperties>
</file>