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Шведова\Documents\Программы\Отчет об исполнении муниципальных программ\2025\"/>
    </mc:Choice>
  </mc:AlternateContent>
  <xr:revisionPtr revIDLastSave="0" documentId="13_ncr:1_{629241B7-E4ED-46DF-93B2-1D8B068D1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 202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16" l="1"/>
  <c r="M139" i="16"/>
  <c r="M138" i="16"/>
  <c r="M134" i="16"/>
  <c r="M131" i="16"/>
  <c r="M127" i="16"/>
  <c r="M123" i="16"/>
  <c r="M119" i="16"/>
  <c r="M118" i="16"/>
  <c r="M101" i="16"/>
  <c r="M99" i="16"/>
  <c r="M96" i="16"/>
  <c r="M93" i="16"/>
  <c r="M89" i="16"/>
  <c r="M88" i="16"/>
  <c r="M79" i="16"/>
  <c r="M78" i="16"/>
  <c r="M74" i="16"/>
  <c r="M70" i="16"/>
  <c r="M69" i="16"/>
  <c r="M65" i="16"/>
  <c r="M60" i="16"/>
  <c r="M56" i="16"/>
  <c r="M55" i="16"/>
  <c r="M54" i="16"/>
  <c r="M45" i="16"/>
  <c r="M43" i="16"/>
  <c r="M41" i="16"/>
  <c r="M37" i="16"/>
  <c r="M36" i="16"/>
  <c r="M32" i="16"/>
  <c r="M30" i="16"/>
  <c r="M28" i="16"/>
  <c r="M25" i="16"/>
  <c r="M16" i="16"/>
  <c r="M12" i="16"/>
  <c r="M137" i="16"/>
  <c r="M133" i="16"/>
  <c r="M130" i="16"/>
  <c r="M126" i="16"/>
  <c r="M121" i="16"/>
  <c r="M117" i="16"/>
  <c r="M100" i="16"/>
  <c r="M97" i="16"/>
  <c r="M94" i="16"/>
  <c r="M92" i="16"/>
  <c r="M87" i="16"/>
  <c r="M81" i="16"/>
  <c r="M77" i="16"/>
  <c r="M73" i="16"/>
  <c r="M68" i="16"/>
  <c r="M64" i="16"/>
  <c r="M58" i="16"/>
  <c r="M53" i="16"/>
  <c r="M44" i="16"/>
  <c r="M42" i="16"/>
  <c r="M40" i="16"/>
  <c r="M35" i="16"/>
  <c r="M31" i="16"/>
  <c r="M29" i="16"/>
  <c r="M26" i="16"/>
  <c r="M24" i="16"/>
  <c r="M15" i="16"/>
  <c r="M11" i="16"/>
  <c r="M136" i="16"/>
  <c r="M132" i="16"/>
  <c r="M129" i="16"/>
  <c r="M125" i="16"/>
  <c r="M120" i="16"/>
  <c r="M116" i="16"/>
  <c r="M91" i="16"/>
  <c r="M86" i="16"/>
  <c r="M80" i="16"/>
  <c r="M76" i="16"/>
  <c r="M72" i="16"/>
  <c r="M67" i="16"/>
  <c r="M63" i="16"/>
  <c r="M57" i="16"/>
  <c r="M52" i="16"/>
  <c r="M39" i="16"/>
  <c r="M34" i="16"/>
  <c r="M23" i="16"/>
  <c r="M14" i="16"/>
  <c r="M10" i="16"/>
  <c r="M135" i="16"/>
  <c r="M128" i="16"/>
  <c r="M124" i="16"/>
  <c r="M112" i="16"/>
  <c r="M90" i="16"/>
  <c r="M85" i="16"/>
  <c r="M75" i="16"/>
  <c r="M71" i="16"/>
  <c r="M66" i="16"/>
  <c r="M62" i="16"/>
  <c r="M51" i="16"/>
  <c r="M38" i="16"/>
  <c r="M33" i="16"/>
  <c r="M17" i="16"/>
  <c r="M13" i="16"/>
  <c r="K60" i="16" l="1"/>
  <c r="K58" i="16" s="1"/>
  <c r="K115" i="16"/>
  <c r="K123" i="16"/>
  <c r="K89" i="16"/>
  <c r="K36" i="16"/>
  <c r="L58" i="16"/>
  <c r="L53" i="16"/>
  <c r="K55" i="16"/>
  <c r="L57" i="16" l="1"/>
  <c r="K57" i="16"/>
  <c r="L81" i="16"/>
  <c r="L80" i="16" s="1"/>
  <c r="K81" i="16"/>
  <c r="K80" i="16" s="1"/>
  <c r="L130" i="16"/>
  <c r="L129" i="16" s="1"/>
  <c r="K130" i="16"/>
  <c r="K129" i="16" s="1"/>
  <c r="K128" i="16" s="1"/>
  <c r="K54" i="16"/>
  <c r="K53" i="16" s="1"/>
  <c r="K52" i="16" s="1"/>
  <c r="K30" i="16"/>
  <c r="K29" i="16" s="1"/>
  <c r="L133" i="16"/>
  <c r="L132" i="16" s="1"/>
  <c r="K133" i="16"/>
  <c r="K132" i="16" s="1"/>
  <c r="L126" i="16"/>
  <c r="L125" i="16" s="1"/>
  <c r="L124" i="16" s="1"/>
  <c r="K126" i="16"/>
  <c r="K125" i="16" s="1"/>
  <c r="K124" i="16" s="1"/>
  <c r="L121" i="16"/>
  <c r="L120" i="16" s="1"/>
  <c r="K121" i="16"/>
  <c r="K120" i="16" s="1"/>
  <c r="L117" i="16"/>
  <c r="L116" i="16" s="1"/>
  <c r="K117" i="16"/>
  <c r="K116" i="16" s="1"/>
  <c r="K114" i="16"/>
  <c r="K113" i="16" s="1"/>
  <c r="L114" i="16"/>
  <c r="L113" i="16" s="1"/>
  <c r="L110" i="16"/>
  <c r="L109" i="16" s="1"/>
  <c r="K110" i="16"/>
  <c r="K109" i="16" s="1"/>
  <c r="L107" i="16"/>
  <c r="L106" i="16" s="1"/>
  <c r="K107" i="16"/>
  <c r="K106" i="16" s="1"/>
  <c r="L103" i="16"/>
  <c r="L102" i="16" s="1"/>
  <c r="K103" i="16"/>
  <c r="K102" i="16" s="1"/>
  <c r="L100" i="16"/>
  <c r="K100" i="16"/>
  <c r="L97" i="16"/>
  <c r="K97" i="16"/>
  <c r="L94" i="16"/>
  <c r="K94" i="16"/>
  <c r="L92" i="16"/>
  <c r="K92" i="16"/>
  <c r="L87" i="16"/>
  <c r="L86" i="16" s="1"/>
  <c r="K87" i="16"/>
  <c r="K86" i="16" s="1"/>
  <c r="L77" i="16"/>
  <c r="L76" i="16" s="1"/>
  <c r="K77" i="16"/>
  <c r="K76" i="16" s="1"/>
  <c r="L73" i="16"/>
  <c r="L72" i="16" s="1"/>
  <c r="L71" i="16" s="1"/>
  <c r="K73" i="16"/>
  <c r="K72" i="16" s="1"/>
  <c r="K71" i="16" s="1"/>
  <c r="L68" i="16"/>
  <c r="L66" i="16" s="1"/>
  <c r="K68" i="16"/>
  <c r="K67" i="16" s="1"/>
  <c r="L137" i="16"/>
  <c r="L136" i="16" s="1"/>
  <c r="L135" i="16" s="1"/>
  <c r="K137" i="16"/>
  <c r="K136" i="16" s="1"/>
  <c r="K135" i="16" s="1"/>
  <c r="L64" i="16"/>
  <c r="L63" i="16" s="1"/>
  <c r="K64" i="16"/>
  <c r="K63" i="16" s="1"/>
  <c r="L52" i="16"/>
  <c r="L48" i="16"/>
  <c r="L47" i="16" s="1"/>
  <c r="K48" i="16"/>
  <c r="K47" i="16" s="1"/>
  <c r="L44" i="16"/>
  <c r="K44" i="16"/>
  <c r="L42" i="16"/>
  <c r="K42" i="16"/>
  <c r="L40" i="16"/>
  <c r="K40" i="16"/>
  <c r="L35" i="16"/>
  <c r="L34" i="16" s="1"/>
  <c r="K35" i="16"/>
  <c r="K34" i="16" s="1"/>
  <c r="L31" i="16"/>
  <c r="K31" i="16"/>
  <c r="L29" i="16"/>
  <c r="L26" i="16"/>
  <c r="K26" i="16"/>
  <c r="L24" i="16"/>
  <c r="K24" i="16"/>
  <c r="L19" i="16"/>
  <c r="L18" i="16" s="1"/>
  <c r="K19" i="16"/>
  <c r="K18" i="16" s="1"/>
  <c r="L15" i="16"/>
  <c r="L14" i="16" s="1"/>
  <c r="K15" i="16"/>
  <c r="K14" i="16" s="1"/>
  <c r="L11" i="16"/>
  <c r="L10" i="16" s="1"/>
  <c r="K11" i="16"/>
  <c r="K10" i="16" s="1"/>
  <c r="L128" i="16" l="1"/>
  <c r="K105" i="16"/>
  <c r="K39" i="16"/>
  <c r="K38" i="16" s="1"/>
  <c r="K13" i="16"/>
  <c r="K85" i="16"/>
  <c r="K33" i="16"/>
  <c r="K23" i="16"/>
  <c r="K17" i="16" s="1"/>
  <c r="L23" i="16"/>
  <c r="L17" i="16" s="1"/>
  <c r="L33" i="16"/>
  <c r="L13" i="16"/>
  <c r="K62" i="16"/>
  <c r="L62" i="16"/>
  <c r="L67" i="16"/>
  <c r="L75" i="16"/>
  <c r="K51" i="16"/>
  <c r="L39" i="16"/>
  <c r="L38" i="16" s="1"/>
  <c r="L105" i="16"/>
  <c r="K46" i="16"/>
  <c r="K75" i="16"/>
  <c r="L46" i="16"/>
  <c r="K91" i="16"/>
  <c r="K90" i="16" s="1"/>
  <c r="L51" i="16"/>
  <c r="L91" i="16"/>
  <c r="L90" i="16" s="1"/>
  <c r="L112" i="16"/>
  <c r="K112" i="16"/>
  <c r="L85" i="16"/>
  <c r="K9" i="16"/>
  <c r="L9" i="16"/>
  <c r="K66" i="16"/>
  <c r="M9" i="16" l="1"/>
  <c r="L140" i="16"/>
  <c r="K140" i="16"/>
</calcChain>
</file>

<file path=xl/sharedStrings.xml><?xml version="1.0" encoding="utf-8"?>
<sst xmlns="http://schemas.openxmlformats.org/spreadsheetml/2006/main" count="1092" uniqueCount="264">
  <si>
    <t>Организация и проведение физкультурных спортивно-массовых мероприятий</t>
  </si>
  <si>
    <t>Обеспечение мероприятий по капитальному ремонту многоквартирных домов</t>
  </si>
  <si>
    <t>Обеспечение мероприятий по переселению граждан из аварийного жилищного фонда</t>
  </si>
  <si>
    <t>Мероприятия по содержанию автомобильных дорог общего пользования местного значения</t>
  </si>
  <si>
    <t>Мероприятия по поддержанию и развитию дворовых территорий многоквартирных домов, проездов к дворовым территориям многоквартирных домов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</si>
  <si>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</si>
  <si>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Мероприятия по строительству и реконструкции объектов водоснабжения, водоотведения и очистки сточных вод</t>
  </si>
  <si>
    <t>Мероприятия направленные на безаварийную работу объектов водоснабжения, водоотведения и очистки сточных вод</t>
  </si>
  <si>
    <t>Мероприятия по повышению надежности и энергетической эффективности</t>
  </si>
  <si>
    <t>Мероприятия по землеустройству и землепользованию</t>
  </si>
  <si>
    <t>Мероприятия в области строительства, архитектуры и градостроительства</t>
  </si>
  <si>
    <t>Мероприятия по содержанию объектов имущества муниципальной казны и приватизации муниципального имущества</t>
  </si>
  <si>
    <t>Мероприятия в области жилищного хозяйства</t>
  </si>
  <si>
    <t>Мероприятия по организации сбора и вывоза бытовых отходов</t>
  </si>
  <si>
    <t>Организация отдыха и оздоровления детей и подростков</t>
  </si>
  <si>
    <t>КЦСР</t>
  </si>
  <si>
    <t xml:space="preserve">Мероприятия по обеспечению предупреждения и ликвидации последствий чрезвычайных ситуаций и стихийных бедствий </t>
  </si>
  <si>
    <t xml:space="preserve">Мероприятия в области пожарной безопасности </t>
  </si>
  <si>
    <t>Мероприятия по капитальному ремонту и ремонту автомобильных дорог общего пользования местного значения</t>
  </si>
  <si>
    <t xml:space="preserve">Мероприятия по обслуживанию объектов газификации </t>
  </si>
  <si>
    <t>Расходы на обеспечение деятельности муниципальных казенных учреждений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</si>
  <si>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</t>
  </si>
  <si>
    <t>Мероприятия, направленные на противодействие терроризму и экстремизму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</si>
  <si>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</si>
  <si>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в сфере молодежной политики</t>
  </si>
  <si>
    <t>Мероприятия по благоустройству территории</t>
  </si>
  <si>
    <t>№ п / п</t>
  </si>
  <si>
    <t>1.1</t>
  </si>
  <si>
    <t>1.1.1</t>
  </si>
  <si>
    <t>2.1</t>
  </si>
  <si>
    <t>2.1.1</t>
  </si>
  <si>
    <t>3.1</t>
  </si>
  <si>
    <t>3.1.1</t>
  </si>
  <si>
    <t>4.1</t>
  </si>
  <si>
    <t>4.1.1</t>
  </si>
  <si>
    <t>5.1</t>
  </si>
  <si>
    <t>5.1.1</t>
  </si>
  <si>
    <t>5.1.2</t>
  </si>
  <si>
    <t>6.1</t>
  </si>
  <si>
    <t>6.1.1</t>
  </si>
  <si>
    <t>7.1</t>
  </si>
  <si>
    <t>7.1.1</t>
  </si>
  <si>
    <t>8.1</t>
  </si>
  <si>
    <t>8.1.1</t>
  </si>
  <si>
    <t xml:space="preserve">Мероприятия по благоустройству территории </t>
  </si>
  <si>
    <t>9.1</t>
  </si>
  <si>
    <t>9.1.1</t>
  </si>
  <si>
    <t>10.1</t>
  </si>
  <si>
    <t>10.1.1</t>
  </si>
  <si>
    <t>11.1</t>
  </si>
  <si>
    <t>11.1.1</t>
  </si>
  <si>
    <t>12.1</t>
  </si>
  <si>
    <t>12.1.1</t>
  </si>
  <si>
    <t>13.1</t>
  </si>
  <si>
    <t>13.1.1</t>
  </si>
  <si>
    <t>14</t>
  </si>
  <si>
    <t>14.1</t>
  </si>
  <si>
    <t>14.1.1</t>
  </si>
  <si>
    <t>Муниципальная программа "Развитие градостроительной деятельности и территориального планирования Ульяновского городского поселения Тосненского района Ленинградской области на 2020-2024 годы"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</si>
  <si>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</si>
  <si>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11</t>
  </si>
  <si>
    <t>12</t>
  </si>
  <si>
    <t>13</t>
  </si>
  <si>
    <t>Реализация программ формирования современной городской среды</t>
  </si>
  <si>
    <t>Муниципальная программа "Строительство и поддержание в надлежащем состоянии детских игровых и спортивных площадок на территории Ульяновского городского поселения Тосненского района Ленинградской области в 2020-2024 годах"</t>
  </si>
  <si>
    <t>Муниципальная программа "Формирование комфортной городской среды на территории Ульяновского городского поселения на 2018-2024 годы"</t>
  </si>
  <si>
    <t>Ликвидация аварийного жилищного фонда на территории Ульяновского городского поселения Тосненского района Ленинградской области</t>
  </si>
  <si>
    <t>Муниципальная программа "Устойчивое общественное развитие на территории Ульяновского городского поселения Тосненского района Ленинградской области на 2020 – 2024 годы"</t>
  </si>
  <si>
    <t>Мероприятия по развитию общественной инфраструктуры муниципального значения</t>
  </si>
  <si>
    <t>3</t>
  </si>
  <si>
    <t>4</t>
  </si>
  <si>
    <t>5</t>
  </si>
  <si>
    <t>6</t>
  </si>
  <si>
    <t>Мероприятия по ликвидации несанкционированных свалок</t>
  </si>
  <si>
    <t>8</t>
  </si>
  <si>
    <t>9</t>
  </si>
  <si>
    <t>10</t>
  </si>
  <si>
    <t>Муниципальная программа "Борьба с борщевиком Сосновского на территории Ульяновского городского поселения Тосненского района Ленинградской области на 2020-2024 годы"</t>
  </si>
  <si>
    <t>Муниципальная программа "Развитие молодежной политики в Ульяновском городском поселении Тосненского района Ленинградской области на 2021-2024 годы"</t>
  </si>
  <si>
    <t>Муниципальная программа "Развитие физической культуры и спорта в Ульяновском городском поселении Тосненского района Ленинградской области на 2021-2024 годы"</t>
  </si>
  <si>
    <t>Мероприятия по созданию мест (площадок) накопления твердых коммунальных отходов</t>
  </si>
  <si>
    <t>1</t>
  </si>
  <si>
    <t>2</t>
  </si>
  <si>
    <t>7</t>
  </si>
  <si>
    <t>15</t>
  </si>
  <si>
    <t>15.1</t>
  </si>
  <si>
    <t>15.1.1</t>
  </si>
  <si>
    <t>16</t>
  </si>
  <si>
    <t>16.1</t>
  </si>
  <si>
    <t>16.1.1</t>
  </si>
  <si>
    <t>Мероприятия по борьбе с борщевиком Сосновского на территории Ульяновского городского поселения Тосненского района Ленинградской области</t>
  </si>
  <si>
    <t>Реализация комплекса мероприятий по борьбе с борщевиком Сосновского на территории Ульяновского городского поселения Тосненского района Ленинградской области</t>
  </si>
  <si>
    <t>Обеспечение устойчивого сокращения непригодного для проживания жилого фонда (средства местного бюджета)</t>
  </si>
  <si>
    <t>Муниципальная программа "Поддержка и развитие социально ориентированных некоммерческих организаций на территории Ульяновского городского поселения Тосненского района Ленинградской области на 2022-2026 годы"</t>
  </si>
  <si>
    <t>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</t>
  </si>
  <si>
    <t>02 4 01 12320</t>
  </si>
  <si>
    <t>Наименование муниципальной программы / наименование статьи расходов</t>
  </si>
  <si>
    <t>04 4 01 13300</t>
  </si>
  <si>
    <t>06 4 02 96010</t>
  </si>
  <si>
    <t>06 4 03 10770</t>
  </si>
  <si>
    <t>06 4 04 13770</t>
  </si>
  <si>
    <t>06 4 05 10290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</si>
  <si>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</si>
  <si>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07 4 04 00160</t>
  </si>
  <si>
    <t>07 4 04 S0360</t>
  </si>
  <si>
    <t>5.1.3</t>
  </si>
  <si>
    <t>08 4 01 11570</t>
  </si>
  <si>
    <t>08 4 02 11620</t>
  </si>
  <si>
    <t>08 4 03 13290</t>
  </si>
  <si>
    <t>09 4 01 13280</t>
  </si>
  <si>
    <t>09 4 01 S4840</t>
  </si>
  <si>
    <t>12 4 01 13280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</si>
  <si>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</si>
  <si>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17 4 01 10350</t>
  </si>
  <si>
    <t>17 4 01 10400</t>
  </si>
  <si>
    <t>18 4 01 10290</t>
  </si>
  <si>
    <t>19 4 01 13280</t>
  </si>
  <si>
    <t>19 4 01 13320</t>
  </si>
  <si>
    <t>Мероприятия по обеспечению устойчивого функционирования объектов теплоснабжения</t>
  </si>
  <si>
    <t>22 4 01 11160</t>
  </si>
  <si>
    <t>22 4 02 04200</t>
  </si>
  <si>
    <t>22 4 02 13200</t>
  </si>
  <si>
    <t>22 4 03 14250</t>
  </si>
  <si>
    <t>22 4 03 14260</t>
  </si>
  <si>
    <t>22 4 04 13180</t>
  </si>
  <si>
    <t>15.2</t>
  </si>
  <si>
    <t>15.2.1</t>
  </si>
  <si>
    <t>25 4 01  14310</t>
  </si>
  <si>
    <t>27 4 02 10130</t>
  </si>
  <si>
    <t>27 4 02 13280</t>
  </si>
  <si>
    <t>32 4 01 06470</t>
  </si>
  <si>
    <t>ИТОГО по муниципальным программам:</t>
  </si>
  <si>
    <t>10 4 01 10100</t>
  </si>
  <si>
    <t>10 4 01 10110</t>
  </si>
  <si>
    <t>20 4 01 11680</t>
  </si>
  <si>
    <t>20 4 01 12290</t>
  </si>
  <si>
    <t>06 4 03 14860</t>
  </si>
  <si>
    <t>Муниципальная программа "Повышение квалификации кадров администрации Ульяновского городского поселения Тосненского района Ленинградской области на 2023-2027 годы"</t>
  </si>
  <si>
    <t>Муниципальная программа «Содействие участию населения в осуществлении местного самоуправления в иных формах на территории Ульяновского городского поселения Тосненского района Ленинградской области на 2023 -2027 годы»</t>
  </si>
  <si>
    <t>Муниципальная программа "Охрана окружающей среды в  Ульяновском городском поселении Тосненского района Ленинградской области на 2020-2025 годы"</t>
  </si>
  <si>
    <t>Комплексы процессных мероприятий</t>
  </si>
  <si>
    <t>Комплексы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</si>
  <si>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>Комплексы процессных мероприятий "Развитие физической культуры и спорта"</t>
  </si>
  <si>
    <t>Муниципальная программа "Обеспечение качественным жильем граждан в Ульяновском городском поселении Тосненского района Ленинградской области на 2024-2028 годы"</t>
  </si>
  <si>
    <t>Региональные проекты</t>
  </si>
  <si>
    <t>Региональный проект "Обеспечение устойчивого сокращения непригодного для проживания жилищного фонда"</t>
  </si>
  <si>
    <t>Ообеспечение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</si>
  <si>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>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</si>
  <si>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>06 2 F3 67483</t>
  </si>
  <si>
    <t>06 2 F3 67484</t>
  </si>
  <si>
    <t>06 2 F3 6748S</t>
  </si>
  <si>
    <t>Комплексы процессных мероприятий "Капитальный ремонт муниципального жилищного фонда"</t>
  </si>
  <si>
    <t xml:space="preserve">Комплексы процессных мероприятий "Переселение граждан из аварийного жилищного фонда" </t>
  </si>
  <si>
    <t>Комплексы процессных мероприятий "Содержание и ремонт муниципальных жилых помещений"</t>
  </si>
  <si>
    <t>Комплексы процессных мероприятий "Содержание и ремонт муниципальных нежилых помещений"</t>
  </si>
  <si>
    <t>Муниципальная программа "Развитие культуры в Ульяновском городском поселении Тосненского района Ленинградской области на 2024-2028 годы"</t>
  </si>
  <si>
    <t>Комплексы процессных мероприятий "Развитие культуры на территории поселения"</t>
  </si>
  <si>
    <t>Муниципальная программа "Безопасность в  Ульяновском городском поселении Тосненского района Ленинградской области на 2024-2028 годы"</t>
  </si>
  <si>
    <t xml:space="preserve">Комплексы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 </t>
  </si>
  <si>
    <t xml:space="preserve">Комплексы процессных мероприятий "Обеспечения пожарной безопасности" </t>
  </si>
  <si>
    <t>Комплексы процессных мероприятий "Противодействие распространению идеологии терроризма и экстремизма. Совершенствование системы информационного противодействия терроризму и экстремизму"</t>
  </si>
  <si>
    <t>Комплексы процессных мероприятий "Мероприятия по развитию общественной инфраструктуры муниципального значения"</t>
  </si>
  <si>
    <t>Муниципальная программа "Развитие автомобильных дорог в Ульяновском городском поселении Тосненского района Ленинградской области на 2024-2028 годы"</t>
  </si>
  <si>
    <t>Комплексы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</si>
  <si>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Отраслевые проекты</t>
  </si>
  <si>
    <t>Отраслевой проект "Развитие и приведение в нормативное состояние автомобильных дорог общего пользования"</t>
  </si>
  <si>
    <t>Комплексы процессных мероприятий "Строительство и поддержание в надлежащем состоянии детских игровых и спортивных площадок"</t>
  </si>
  <si>
    <t>Комплексы процессных мероприятий "Поддержка проектов местных инициатив граждан"</t>
  </si>
  <si>
    <t>Комплексы процессных мероприятий "Землеустройство, землепользование, архитектура и градостроительство"</t>
  </si>
  <si>
    <t>Муниципальная программа "Управление муниципальным имуществом Ульяновского городского поселения Тосненского района Ленинградской области на 2024-2028 годы"</t>
  </si>
  <si>
    <t xml:space="preserve">Комплексы процессных мероприятий "Содержание объектов имущества муниципальной казны и приватизация муниципального имущества" </t>
  </si>
  <si>
    <t>Комплексы процессных мероприятий "Реализация функций в сфере обращения с отходами"</t>
  </si>
  <si>
    <t>Отраслевой проект "Эффективное обращение с отходами производства и потребления на территории Ленинградской области"</t>
  </si>
  <si>
    <t>19 7 01 S4790</t>
  </si>
  <si>
    <t>19 7 01 S4880</t>
  </si>
  <si>
    <t>Комплексы процессных мероприятий "Развитие молодежной политики"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</si>
  <si>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 Ульяновском городском поселении Тосненского района Ленинградской области на 2024-2028 годы"</t>
  </si>
  <si>
    <t>Комплексы процессных мероприятий "Организация теплоснабжения"</t>
  </si>
  <si>
    <t>Комплексы процессных мероприятий "Организация газоснабжения"</t>
  </si>
  <si>
    <t>Комплексы процессных мероприятий "Организация водоснабжения"</t>
  </si>
  <si>
    <t>Комплексы процессных мероприятий  "Реализация энергосберегающих мероприятий"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</si>
  <si>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</si>
  <si>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</si>
  <si>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22 7 01 S4270</t>
  </si>
  <si>
    <t>Комплексы процессных мероприятий "Борьба с борщевиком Сосновского на территории Ульяновского городского поселения Тосненского района Ленинградской области"</t>
  </si>
  <si>
    <t>Отраслевой проект "Благоустройство сельских территорий"</t>
  </si>
  <si>
    <t>25 7 01 S4310</t>
  </si>
  <si>
    <t>Региональный проект "Формирование комфортной городской среды"</t>
  </si>
  <si>
    <t>27 2 F2 55550</t>
  </si>
  <si>
    <t>Комплексы процессных мероприятий "Формирование комфортной городской среды"</t>
  </si>
  <si>
    <t>Отраслевой проект "Благоустройство общественных, дворовых пространств и цифровизация городского хозяйства"</t>
  </si>
  <si>
    <t>Реализация мероприятий по благоустройству дворовых территорий муниципальных образований Ленинградской области</t>
  </si>
  <si>
    <t>Реализация мероприятий, направленных на повышение качества городской среды</t>
  </si>
  <si>
    <t>27 7 01 S4750</t>
  </si>
  <si>
    <t>27 7 01 S4800</t>
  </si>
  <si>
    <t>Комплексы процессных мероприятий "Финансовая 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района Ленинградской области"</t>
  </si>
  <si>
    <t>Муниципальная программа "Поддержка отдельных категорий граждан, нуждающихся в улучшении жилищных условий, в Ульяновском городском поселении Тосненского района Ленинградской области на 2024-2028 годы"</t>
  </si>
  <si>
    <t>Отраслевой проект "Улучшение жилищных условий и обеспечение жильем отдельных категорий граждан"</t>
  </si>
  <si>
    <t>Реализация мероприятий по обеспечению жильем молодых семей</t>
  </si>
  <si>
    <t>34 7 01 R4970</t>
  </si>
  <si>
    <t>Объем финансирования на 2025 год, руб.</t>
  </si>
  <si>
    <t>Муниципальная программа "Повышение квалификации кадров администрации Ульяновского городского поселения Тосненского муниципального района Ленинградской области на 2023-2027 годы"</t>
  </si>
  <si>
    <t>Комплексы процессных мероприятий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Ульяновского городского поселения Тосненского муниципального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</si>
  <si>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Ульяновского городского поселения Тосненского муниципального района Ленинградской области</t>
  </si>
  <si>
    <t>Муниципальная программа "Развитие физической культуры и спорта в Ульяновском городском поселении Тосненского муниципального района Ленинградской области на 2025-2028 годы"</t>
  </si>
  <si>
    <t>Муниципальная программа "Обеспечение качественным жильем граждан и содержание муниципального имущества в Ульяновском городском поселении Тосненского муниципального района Ленинградской области на 2024-2028 годы"</t>
  </si>
  <si>
    <t>Ликвидация аварийного жилищного фонда на территории Ульяновского городского поселения Тосненского муниципального района Ленинградской области</t>
  </si>
  <si>
    <t>Муниципальная программа "Развитие культуры в Ульяновском городском поселении Тосненского муниципального района Ленинградской области на 2024-2028 годы"</t>
  </si>
  <si>
    <t>Муниципальная программа "Безопасность в  Ульяновском городском поселении Тосненского муниципального района Ленинградской области на 2024-2028 годы"</t>
  </si>
  <si>
    <t>Муниципальная программа "Устойчивое общественное развитие на территории Ульяновского городского поселения Тосненского муниципального района Ленинградской области на 2025 – 2029 годы"</t>
  </si>
  <si>
    <t>Муниципальная программа "Развитие автомобильных дорог в Ульяновском городском поселении Тосненского муниципального района Ленинградской области на 2024-2028 годы"</t>
  </si>
  <si>
    <t>10 7 01 SД140</t>
  </si>
  <si>
    <t>Муниципальная программа "Строительство и поддержание в надлежащем состоянии детских игровых и спортивных площадок на территории Ульяновского городского поселения Тосненского муниципального района Ленинградской области в 2025-2029 годах"</t>
  </si>
  <si>
    <t>Муниципальная программа "Развитие градостроительной деятельности и территориального планирования Ульяновского городского поселения Тосненского муниципального района Ленинградской области на 2025-2029 годы"</t>
  </si>
  <si>
    <t>Муниципальная программа "Управление муниципальным имуществом Ульяновского городского поселения Тосненского муниципального района Ленинградской области на 2024-2028 годы"</t>
  </si>
  <si>
    <t>Муниципальная программа "Охрана окружающей среды в  Ульяновском городском поселении Тосненского муниципального района Ленинградской области на 2020-2025 годы"</t>
  </si>
  <si>
    <t>19 7 01 S5140</t>
  </si>
  <si>
    <t>Мероприятия по ремонту и модернизации мест (площадок) накопления твердых коммунальных отходов</t>
  </si>
  <si>
    <t>Муниципальная программа "Развитие молодежной политики в Ульяновском городском поселении Тосненского муниципального района Ленинградской области на 2025-2028 годы"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</si>
  <si>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 Ульяновском городском поселении Тосненского муниципального района Ленинградской области на 2024-2028 годы"</t>
  </si>
  <si>
    <t>Муниципальная программа "Борьба с борщевиком Сосновского на территории Ульяновского городского поселения Тосненского муниципального района Ленинградской области на 2025-2029 годы"</t>
  </si>
  <si>
    <t>Комплексы процессных мероприятий "Борьба с борщевиком Сосновского на территории Ульяновского городского поселения Тосненского муниципального района Ленинградской области"</t>
  </si>
  <si>
    <t>Мероприятия по борьбе с борщевиком Сосновского на территории Ульяновского городского поселения Тосненского муниципального района Ленинградской области</t>
  </si>
  <si>
    <t>Реализация комплекса мероприятий по борьбе с борщевиком Сосновского на территории Ульяновского городского поселения Тосненского муниципального района Ленинградской области</t>
  </si>
  <si>
    <t>Муниципальная программа "Формирование комфортной городской среды на территории Ульяновского городского поселения Тосненского муниципального района на 2018-2025 годы"</t>
  </si>
  <si>
    <t>Муниципальная программа "Поддержка и развитие социально ориентированных некоммерческих организаций на территории Ульяновского городского поселения Тосненского муниципального района Ленинградской области на 2022-2026 годы"</t>
  </si>
  <si>
    <t>Комплексы процессных мероприятий "Финансовая 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муниципального района Ленинградской области"</t>
  </si>
  <si>
    <t>Поддержка социально значимых проектов социально ориентированных некоммерческих организаций, реализуемых на территории Ульяновского городского поселения Тосненского муниципального района Ленинградской области</t>
  </si>
  <si>
    <t>Муниципальная программа "Поддержка отдельных категорий граждан, нуждающихся в улучшении жилищных условий, в Ульяновском городском поселении Тосненского  муниципального района Ленинградской области на 2024-2028 годы"</t>
  </si>
  <si>
    <t>Комплексы процессных мероприятий "Обеспечение граждан жилыми помещениями, состоящих на учете нуждающихся в жилых помещениях, предоставляемых по договору социального найма"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</si>
  <si>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</si>
  <si>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34 4 01 10580</t>
  </si>
  <si>
    <t>Муниципальная программа «Содействие участию населения в осуществлении местного самоуправления на территории Ульяновского городского поселения Тосненского муниципального района Ленинградской области на 2025 -2029 годы»</t>
  </si>
  <si>
    <t>Комплексы процессных мероприятий "Содействие участию населения в осуществлении местного самоуправления"</t>
  </si>
  <si>
    <t>Мероприятия по реализации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</si>
  <si>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Реализация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</si>
  <si>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42 4 01 15130</t>
  </si>
  <si>
    <t>3.1.2</t>
  </si>
  <si>
    <t>3.1.3</t>
  </si>
  <si>
    <t>3.1.4</t>
  </si>
  <si>
    <t>6.2</t>
  </si>
  <si>
    <t>6.2.1</t>
  </si>
  <si>
    <t>10.2</t>
  </si>
  <si>
    <t>10.2.1</t>
  </si>
  <si>
    <t>12.1.2</t>
  </si>
  <si>
    <t>12.1.3</t>
  </si>
  <si>
    <t>12.1.4</t>
  </si>
  <si>
    <t>13.2</t>
  </si>
  <si>
    <t>13.2.1</t>
  </si>
  <si>
    <t>42 4 01 S5130</t>
  </si>
  <si>
    <t>10 4 01 9Д110</t>
  </si>
  <si>
    <t>Приведение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</si>
  <si>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10 7 01 SД150</t>
  </si>
  <si>
    <t>Мероприятия по ремонту автомобильных дорог общего пользования местного значения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</si>
  <si>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</si>
  <si>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10 7 01 SД160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</si>
  <si>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расположенных на территории поселения</t>
  </si>
  <si>
    <t>Мероприятия по капитальному ремонту и ремонту автомобильных дорог общего пользования местного значения, осуществляемые за счет бюджетных ассигнований муниципального дорожного фонда</t>
  </si>
  <si>
    <t>Профинансировано за отчетный период, руб.</t>
  </si>
  <si>
    <t>Процент исполнения, %</t>
  </si>
  <si>
    <t>УТВЕРЖДАЮ:</t>
  </si>
  <si>
    <t>__________________________________ К.И. Камалетдинов</t>
  </si>
  <si>
    <t>Глава администрации Ульяновского городского поселения Тосненского муниципального района Ленинградской области</t>
  </si>
  <si>
    <t>Сводный оперативный отчет о выполнении муниципальных программ Ульяновского городского поселения Тосненского муниципального района Ленинградской области за январь-март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</si>
</sst>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54">
    <xf numFmtId="0" fontId="0" fillId="0" borderId="0" xfId="0"/>
    <xf numFmtId="49" fontId="1" fillId="7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49" fontId="0" fillId="6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1" fillId="5" borderId="1" xfId="0" applyNumberFormat="1" applyFon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5" fontId="5" fillId="0" borderId="0" xfId="1" applyFont="1" applyFill="1" applyAlignment="1">
      <alignment horizontal="justify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wrapText="1"/>
    </xf>
    <xf numFmtId="0" fontId="0" fillId="0" borderId="5" xfId="0" applyBorder="1"/>
    <xf numFmtId="10" fontId="1" fillId="5" borderId="1" xfId="0" applyNumberFormat="1" applyFont="1" applyFill="1" applyBorder="1" applyAlignment="1">
      <alignment vertical="center"/>
    </xf>
    <xf numFmtId="10" fontId="1" fillId="7" borderId="1" xfId="0" applyNumberFormat="1" applyFont="1" applyFill="1" applyBorder="1" applyAlignment="1">
      <alignment vertical="center" wrapText="1"/>
    </xf>
    <xf numFmtId="10" fontId="0" fillId="6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 wrapText="1"/>
    </xf>
    <xf numFmtId="10" fontId="0" fillId="6" borderId="1" xfId="0" applyNumberFormat="1" applyFill="1" applyBorder="1" applyAlignment="1">
      <alignment vertical="center" wrapText="1"/>
    </xf>
    <xf numFmtId="10" fontId="0" fillId="0" borderId="1" xfId="0" applyNumberFormat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</cellXfs>
  <cellStyles count="2">
    <cellStyle name="Обычный" xfId="0" builtinId="0"/>
    <cellStyle name="Финансовый_Приложения 2,3-расходы (август 2010)" xfId="1" xr:uid="{680150C6-DD7D-4DDB-BA9C-1765707A39E5}"/>
  </cellStyles>
  <dxfs count="0"/>
  <tableStyles count="0" defaultTableStyle="TableStyleMedium2" defaultPivotStyle="PivotStyleLight16"/>
  <colors>
    <mruColors>
      <color rgb="FFFF99CC"/>
      <color rgb="FFFFCCFF"/>
      <color rgb="FFFFFF99"/>
      <color rgb="FF339966"/>
      <color rgb="FFFF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F5AE-0CBD-4F0B-BFBD-DC1E497BA99F}">
  <dimension ref="A1:M140"/>
  <sheetViews>
    <sheetView tabSelected="1" zoomScaleNormal="100" workbookViewId="0">
      <selection activeCell="A7" sqref="A7:M7"/>
    </sheetView>
  </sheetViews>
  <sheetFormatPr defaultRowHeight="15" x14ac:dyDescent="0.25"/>
  <cols>
    <col min="2" max="9" width="10.7109375" customWidth="1"/>
    <col min="10" max="10" width="13.7109375" customWidth="1"/>
    <col min="11" max="13" width="18.7109375" customWidth="1"/>
    <col min="14" max="14" width="18.5703125" customWidth="1"/>
  </cols>
  <sheetData>
    <row r="1" spans="1:13" ht="15" customHeight="1" x14ac:dyDescent="0.25"/>
    <row r="2" spans="1:13" ht="15" customHeight="1" x14ac:dyDescent="0.25">
      <c r="J2" s="40" t="s">
        <v>260</v>
      </c>
      <c r="K2" s="41"/>
      <c r="L2" s="41"/>
      <c r="M2" s="41"/>
    </row>
    <row r="3" spans="1:13" ht="15" customHeight="1" x14ac:dyDescent="0.25">
      <c r="J3" s="42" t="s">
        <v>262</v>
      </c>
      <c r="K3" s="41"/>
      <c r="L3" s="41"/>
      <c r="M3" s="41"/>
    </row>
    <row r="4" spans="1:13" ht="15" customHeight="1" x14ac:dyDescent="0.25">
      <c r="J4" s="41"/>
      <c r="K4" s="41"/>
      <c r="L4" s="41"/>
      <c r="M4" s="41"/>
    </row>
    <row r="5" spans="1:13" ht="15" customHeight="1" x14ac:dyDescent="0.25">
      <c r="J5" s="43" t="s">
        <v>261</v>
      </c>
      <c r="K5" s="41"/>
      <c r="L5" s="41"/>
      <c r="M5" s="41"/>
    </row>
    <row r="6" spans="1:13" ht="15" customHeight="1" x14ac:dyDescent="0.25">
      <c r="K6" s="44"/>
      <c r="L6" s="44"/>
      <c r="M6" s="44"/>
    </row>
    <row r="7" spans="1:13" ht="30" customHeight="1" x14ac:dyDescent="0.25">
      <c r="A7" s="45" t="s">
        <v>263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45" customHeight="1" x14ac:dyDescent="0.25">
      <c r="A8" s="18" t="s">
        <v>26</v>
      </c>
      <c r="B8" s="39" t="s">
        <v>96</v>
      </c>
      <c r="C8" s="39"/>
      <c r="D8" s="39"/>
      <c r="E8" s="39"/>
      <c r="F8" s="39"/>
      <c r="G8" s="39"/>
      <c r="H8" s="39"/>
      <c r="I8" s="39"/>
      <c r="J8" s="4" t="s">
        <v>15</v>
      </c>
      <c r="K8" s="5" t="s">
        <v>200</v>
      </c>
      <c r="L8" s="5" t="s">
        <v>258</v>
      </c>
      <c r="M8" s="5" t="s">
        <v>259</v>
      </c>
    </row>
    <row r="9" spans="1:13" ht="45" customHeight="1" x14ac:dyDescent="0.25">
      <c r="A9" s="6" t="s">
        <v>81</v>
      </c>
      <c r="B9" s="28" t="s">
        <v>201</v>
      </c>
      <c r="C9" s="29" t="s">
        <v>137</v>
      </c>
      <c r="D9" s="29" t="s">
        <v>137</v>
      </c>
      <c r="E9" s="29" t="s">
        <v>137</v>
      </c>
      <c r="F9" s="29" t="s">
        <v>137</v>
      </c>
      <c r="G9" s="29" t="s">
        <v>137</v>
      </c>
      <c r="H9" s="29" t="s">
        <v>137</v>
      </c>
      <c r="I9" s="30" t="s">
        <v>137</v>
      </c>
      <c r="J9" s="10"/>
      <c r="K9" s="7">
        <f>K11</f>
        <v>150000</v>
      </c>
      <c r="L9" s="7">
        <f t="shared" ref="L9:M9" si="0">L11</f>
        <v>30000</v>
      </c>
      <c r="M9" s="47">
        <f>L9/K9</f>
        <v>0.2</v>
      </c>
    </row>
    <row r="10" spans="1:13" ht="15" customHeight="1" x14ac:dyDescent="0.25">
      <c r="A10" s="1" t="s">
        <v>27</v>
      </c>
      <c r="B10" s="31" t="s">
        <v>140</v>
      </c>
      <c r="C10" s="32" t="s">
        <v>140</v>
      </c>
      <c r="D10" s="32" t="s">
        <v>140</v>
      </c>
      <c r="E10" s="32" t="s">
        <v>140</v>
      </c>
      <c r="F10" s="32" t="s">
        <v>140</v>
      </c>
      <c r="G10" s="32" t="s">
        <v>140</v>
      </c>
      <c r="H10" s="32" t="s">
        <v>140</v>
      </c>
      <c r="I10" s="33" t="s">
        <v>140</v>
      </c>
      <c r="J10" s="14"/>
      <c r="K10" s="14">
        <f t="shared" ref="K10:M11" si="1">K11</f>
        <v>150000</v>
      </c>
      <c r="L10" s="14">
        <f t="shared" si="1"/>
        <v>30000</v>
      </c>
      <c r="M10" s="48">
        <f>L10/K10</f>
        <v>0.2</v>
      </c>
    </row>
    <row r="11" spans="1:13" ht="75" customHeight="1" x14ac:dyDescent="0.25">
      <c r="A11" s="8" t="s">
        <v>28</v>
      </c>
      <c r="B11" s="34" t="s">
        <v>202</v>
      </c>
      <c r="C11" s="35" t="s">
        <v>141</v>
      </c>
      <c r="D11" s="35" t="s">
        <v>141</v>
      </c>
      <c r="E11" s="35" t="s">
        <v>141</v>
      </c>
      <c r="F11" s="35" t="s">
        <v>141</v>
      </c>
      <c r="G11" s="35" t="s">
        <v>141</v>
      </c>
      <c r="H11" s="35" t="s">
        <v>141</v>
      </c>
      <c r="I11" s="36" t="s">
        <v>141</v>
      </c>
      <c r="J11" s="13"/>
      <c r="K11" s="11">
        <f t="shared" si="1"/>
        <v>150000</v>
      </c>
      <c r="L11" s="11">
        <f t="shared" si="1"/>
        <v>30000</v>
      </c>
      <c r="M11" s="49">
        <f>L11/K11</f>
        <v>0.2</v>
      </c>
    </row>
    <row r="12" spans="1:13" ht="60" customHeight="1" x14ac:dyDescent="0.25">
      <c r="A12" s="9"/>
      <c r="B12" s="21" t="s">
        <v>203</v>
      </c>
      <c r="C12" s="22" t="s">
        <v>21</v>
      </c>
      <c r="D12" s="22" t="s">
        <v>21</v>
      </c>
      <c r="E12" s="22" t="s">
        <v>21</v>
      </c>
      <c r="F12" s="22" t="s">
        <v>21</v>
      </c>
      <c r="G12" s="22" t="s">
        <v>21</v>
      </c>
      <c r="H12" s="22" t="s">
        <v>21</v>
      </c>
      <c r="I12" s="23" t="s">
        <v>21</v>
      </c>
      <c r="J12" s="12" t="s">
        <v>95</v>
      </c>
      <c r="K12" s="12">
        <v>150000</v>
      </c>
      <c r="L12" s="12">
        <v>30000</v>
      </c>
      <c r="M12" s="50">
        <f>L12/K12</f>
        <v>0.2</v>
      </c>
    </row>
    <row r="13" spans="1:13" ht="45" customHeight="1" x14ac:dyDescent="0.25">
      <c r="A13" s="6" t="s">
        <v>82</v>
      </c>
      <c r="B13" s="27" t="s">
        <v>204</v>
      </c>
      <c r="C13" s="27" t="s">
        <v>79</v>
      </c>
      <c r="D13" s="27" t="s">
        <v>79</v>
      </c>
      <c r="E13" s="27" t="s">
        <v>79</v>
      </c>
      <c r="F13" s="27" t="s">
        <v>79</v>
      </c>
      <c r="G13" s="27" t="s">
        <v>79</v>
      </c>
      <c r="H13" s="27" t="s">
        <v>79</v>
      </c>
      <c r="I13" s="38" t="s">
        <v>79</v>
      </c>
      <c r="J13" s="10"/>
      <c r="K13" s="7">
        <f>K15</f>
        <v>400000</v>
      </c>
      <c r="L13" s="7">
        <f t="shared" ref="L13:M13" si="2">L15</f>
        <v>0</v>
      </c>
      <c r="M13" s="47">
        <f>L13/K13</f>
        <v>0</v>
      </c>
    </row>
    <row r="14" spans="1:13" ht="15" customHeight="1" x14ac:dyDescent="0.25">
      <c r="A14" s="1" t="s">
        <v>29</v>
      </c>
      <c r="B14" s="25" t="s">
        <v>140</v>
      </c>
      <c r="C14" s="25" t="s">
        <v>140</v>
      </c>
      <c r="D14" s="25" t="s">
        <v>140</v>
      </c>
      <c r="E14" s="25" t="s">
        <v>140</v>
      </c>
      <c r="F14" s="25" t="s">
        <v>140</v>
      </c>
      <c r="G14" s="25" t="s">
        <v>140</v>
      </c>
      <c r="H14" s="25" t="s">
        <v>140</v>
      </c>
      <c r="I14" s="25" t="s">
        <v>140</v>
      </c>
      <c r="J14" s="14"/>
      <c r="K14" s="14">
        <f t="shared" ref="K14:M15" si="3">K15</f>
        <v>400000</v>
      </c>
      <c r="L14" s="14">
        <f t="shared" si="3"/>
        <v>0</v>
      </c>
      <c r="M14" s="48">
        <f>L14/K14</f>
        <v>0</v>
      </c>
    </row>
    <row r="15" spans="1:13" ht="15" customHeight="1" x14ac:dyDescent="0.25">
      <c r="A15" s="8" t="s">
        <v>30</v>
      </c>
      <c r="B15" s="26" t="s">
        <v>142</v>
      </c>
      <c r="C15" s="26" t="s">
        <v>142</v>
      </c>
      <c r="D15" s="26" t="s">
        <v>142</v>
      </c>
      <c r="E15" s="26" t="s">
        <v>142</v>
      </c>
      <c r="F15" s="26" t="s">
        <v>142</v>
      </c>
      <c r="G15" s="26" t="s">
        <v>142</v>
      </c>
      <c r="H15" s="26" t="s">
        <v>142</v>
      </c>
      <c r="I15" s="26" t="s">
        <v>142</v>
      </c>
      <c r="J15" s="13"/>
      <c r="K15" s="11">
        <f t="shared" si="3"/>
        <v>400000</v>
      </c>
      <c r="L15" s="11">
        <f t="shared" si="3"/>
        <v>0</v>
      </c>
      <c r="M15" s="49">
        <f>L15/K15</f>
        <v>0</v>
      </c>
    </row>
    <row r="16" spans="1:13" x14ac:dyDescent="0.25">
      <c r="A16" s="9"/>
      <c r="B16" s="24" t="s">
        <v>0</v>
      </c>
      <c r="C16" s="24" t="s">
        <v>0</v>
      </c>
      <c r="D16" s="24" t="s">
        <v>0</v>
      </c>
      <c r="E16" s="24" t="s">
        <v>0</v>
      </c>
      <c r="F16" s="24" t="s">
        <v>0</v>
      </c>
      <c r="G16" s="24" t="s">
        <v>0</v>
      </c>
      <c r="H16" s="24" t="s">
        <v>0</v>
      </c>
      <c r="I16" s="24" t="s">
        <v>0</v>
      </c>
      <c r="J16" s="12" t="s">
        <v>97</v>
      </c>
      <c r="K16" s="12">
        <v>400000</v>
      </c>
      <c r="L16" s="12">
        <v>0</v>
      </c>
      <c r="M16" s="50">
        <f>L16/K16</f>
        <v>0</v>
      </c>
    </row>
    <row r="17" spans="1:13" ht="45" customHeight="1" x14ac:dyDescent="0.25">
      <c r="A17" s="6" t="s">
        <v>69</v>
      </c>
      <c r="B17" s="27" t="s">
        <v>205</v>
      </c>
      <c r="C17" s="27" t="s">
        <v>143</v>
      </c>
      <c r="D17" s="27" t="s">
        <v>143</v>
      </c>
      <c r="E17" s="27" t="s">
        <v>143</v>
      </c>
      <c r="F17" s="27" t="s">
        <v>143</v>
      </c>
      <c r="G17" s="27" t="s">
        <v>143</v>
      </c>
      <c r="H17" s="27" t="s">
        <v>143</v>
      </c>
      <c r="I17" s="27" t="s">
        <v>143</v>
      </c>
      <c r="J17" s="10"/>
      <c r="K17" s="10">
        <f>K18+K23</f>
        <v>6200000</v>
      </c>
      <c r="L17" s="10">
        <f t="shared" ref="L17:M17" si="4">L18+L23</f>
        <v>1290249.3999999999</v>
      </c>
      <c r="M17" s="47">
        <f>L17/K17</f>
        <v>0.20810474193548387</v>
      </c>
    </row>
    <row r="18" spans="1:13" ht="15" hidden="1" customHeight="1" x14ac:dyDescent="0.25">
      <c r="A18" s="1"/>
      <c r="B18" s="25" t="s">
        <v>144</v>
      </c>
      <c r="C18" s="25" t="s">
        <v>144</v>
      </c>
      <c r="D18" s="25" t="s">
        <v>144</v>
      </c>
      <c r="E18" s="25" t="s">
        <v>144</v>
      </c>
      <c r="F18" s="25" t="s">
        <v>144</v>
      </c>
      <c r="G18" s="25" t="s">
        <v>144</v>
      </c>
      <c r="H18" s="25" t="s">
        <v>144</v>
      </c>
      <c r="I18" s="25" t="s">
        <v>144</v>
      </c>
      <c r="J18" s="14"/>
      <c r="K18" s="14">
        <f>K19</f>
        <v>0</v>
      </c>
      <c r="L18" s="14">
        <f t="shared" ref="L18:M18" si="5">L19</f>
        <v>0</v>
      </c>
      <c r="M18" s="48"/>
    </row>
    <row r="19" spans="1:13" ht="30" hidden="1" customHeight="1" x14ac:dyDescent="0.25">
      <c r="A19" s="8"/>
      <c r="B19" s="26" t="s">
        <v>145</v>
      </c>
      <c r="C19" s="26" t="s">
        <v>145</v>
      </c>
      <c r="D19" s="26" t="s">
        <v>145</v>
      </c>
      <c r="E19" s="26" t="s">
        <v>145</v>
      </c>
      <c r="F19" s="26" t="s">
        <v>145</v>
      </c>
      <c r="G19" s="26" t="s">
        <v>145</v>
      </c>
      <c r="H19" s="26" t="s">
        <v>145</v>
      </c>
      <c r="I19" s="26" t="s">
        <v>145</v>
      </c>
      <c r="J19" s="13"/>
      <c r="K19" s="13">
        <f>K20+K21+K22</f>
        <v>0</v>
      </c>
      <c r="L19" s="13">
        <f t="shared" ref="L19:M19" si="6">L20+L21+L22</f>
        <v>0</v>
      </c>
      <c r="M19" s="51"/>
    </row>
    <row r="20" spans="1:13" ht="30" hidden="1" customHeight="1" x14ac:dyDescent="0.25">
      <c r="A20" s="9"/>
      <c r="B20" s="24" t="s">
        <v>146</v>
      </c>
      <c r="C20" s="24"/>
      <c r="D20" s="24"/>
      <c r="E20" s="24"/>
      <c r="F20" s="24"/>
      <c r="G20" s="24"/>
      <c r="H20" s="24"/>
      <c r="I20" s="24"/>
      <c r="J20" s="12" t="s">
        <v>148</v>
      </c>
      <c r="K20" s="12">
        <v>0</v>
      </c>
      <c r="L20" s="12">
        <v>0</v>
      </c>
      <c r="M20" s="50"/>
    </row>
    <row r="21" spans="1:13" ht="30" hidden="1" customHeight="1" x14ac:dyDescent="0.25">
      <c r="A21" s="9"/>
      <c r="B21" s="24" t="s">
        <v>147</v>
      </c>
      <c r="C21" s="24"/>
      <c r="D21" s="24"/>
      <c r="E21" s="24"/>
      <c r="F21" s="24"/>
      <c r="G21" s="24"/>
      <c r="H21" s="24"/>
      <c r="I21" s="24"/>
      <c r="J21" s="12" t="s">
        <v>149</v>
      </c>
      <c r="K21" s="12">
        <v>0</v>
      </c>
      <c r="L21" s="12">
        <v>0</v>
      </c>
      <c r="M21" s="50"/>
    </row>
    <row r="22" spans="1:13" ht="30" hidden="1" customHeight="1" x14ac:dyDescent="0.25">
      <c r="A22" s="9"/>
      <c r="B22" s="24" t="s">
        <v>92</v>
      </c>
      <c r="C22" s="24"/>
      <c r="D22" s="24"/>
      <c r="E22" s="24"/>
      <c r="F22" s="24"/>
      <c r="G22" s="24"/>
      <c r="H22" s="24"/>
      <c r="I22" s="24"/>
      <c r="J22" s="12" t="s">
        <v>150</v>
      </c>
      <c r="K22" s="12">
        <v>0</v>
      </c>
      <c r="L22" s="12">
        <v>0</v>
      </c>
      <c r="M22" s="50"/>
    </row>
    <row r="23" spans="1:13" ht="15" customHeight="1" x14ac:dyDescent="0.25">
      <c r="A23" s="1" t="s">
        <v>31</v>
      </c>
      <c r="B23" s="25" t="s">
        <v>140</v>
      </c>
      <c r="C23" s="25" t="s">
        <v>140</v>
      </c>
      <c r="D23" s="25" t="s">
        <v>140</v>
      </c>
      <c r="E23" s="25" t="s">
        <v>140</v>
      </c>
      <c r="F23" s="25" t="s">
        <v>140</v>
      </c>
      <c r="G23" s="25" t="s">
        <v>140</v>
      </c>
      <c r="H23" s="25" t="s">
        <v>140</v>
      </c>
      <c r="I23" s="25" t="s">
        <v>140</v>
      </c>
      <c r="J23" s="14"/>
      <c r="K23" s="14">
        <f>K24+K26+K29+K31</f>
        <v>6200000</v>
      </c>
      <c r="L23" s="14">
        <f t="shared" ref="L23:M23" si="7">L24+L26+L29+L31</f>
        <v>1290249.3999999999</v>
      </c>
      <c r="M23" s="48">
        <f>L23/K23</f>
        <v>0.20810474193548387</v>
      </c>
    </row>
    <row r="24" spans="1:13" ht="30" customHeight="1" x14ac:dyDescent="0.25">
      <c r="A24" s="8" t="s">
        <v>32</v>
      </c>
      <c r="B24" s="26" t="s">
        <v>151</v>
      </c>
      <c r="C24" s="26" t="s">
        <v>151</v>
      </c>
      <c r="D24" s="26" t="s">
        <v>151</v>
      </c>
      <c r="E24" s="26" t="s">
        <v>151</v>
      </c>
      <c r="F24" s="26" t="s">
        <v>151</v>
      </c>
      <c r="G24" s="26" t="s">
        <v>151</v>
      </c>
      <c r="H24" s="26" t="s">
        <v>151</v>
      </c>
      <c r="I24" s="26" t="s">
        <v>151</v>
      </c>
      <c r="J24" s="13"/>
      <c r="K24" s="11">
        <f t="shared" ref="K24:M24" si="8">K25</f>
        <v>1430000</v>
      </c>
      <c r="L24" s="11">
        <f t="shared" si="8"/>
        <v>220335.31</v>
      </c>
      <c r="M24" s="49">
        <f>L24/K24</f>
        <v>0.15408063636363636</v>
      </c>
    </row>
    <row r="25" spans="1:13" ht="15" customHeight="1" x14ac:dyDescent="0.25">
      <c r="A25" s="9"/>
      <c r="B25" s="24" t="s">
        <v>1</v>
      </c>
      <c r="C25" s="24" t="s">
        <v>1</v>
      </c>
      <c r="D25" s="24" t="s">
        <v>1</v>
      </c>
      <c r="E25" s="24" t="s">
        <v>1</v>
      </c>
      <c r="F25" s="24" t="s">
        <v>1</v>
      </c>
      <c r="G25" s="24" t="s">
        <v>1</v>
      </c>
      <c r="H25" s="24" t="s">
        <v>1</v>
      </c>
      <c r="I25" s="24" t="s">
        <v>1</v>
      </c>
      <c r="J25" s="12" t="s">
        <v>98</v>
      </c>
      <c r="K25" s="12">
        <v>1430000</v>
      </c>
      <c r="L25" s="12">
        <v>220335.31</v>
      </c>
      <c r="M25" s="50">
        <f>L25/K25</f>
        <v>0.15408063636363636</v>
      </c>
    </row>
    <row r="26" spans="1:13" ht="30" customHeight="1" x14ac:dyDescent="0.25">
      <c r="A26" s="8" t="s">
        <v>237</v>
      </c>
      <c r="B26" s="26" t="s">
        <v>152</v>
      </c>
      <c r="C26" s="26" t="s">
        <v>152</v>
      </c>
      <c r="D26" s="26" t="s">
        <v>152</v>
      </c>
      <c r="E26" s="26" t="s">
        <v>152</v>
      </c>
      <c r="F26" s="26" t="s">
        <v>152</v>
      </c>
      <c r="G26" s="26" t="s">
        <v>152</v>
      </c>
      <c r="H26" s="26" t="s">
        <v>152</v>
      </c>
      <c r="I26" s="26" t="s">
        <v>152</v>
      </c>
      <c r="J26" s="13"/>
      <c r="K26" s="13">
        <f>K27+K28</f>
        <v>3000000</v>
      </c>
      <c r="L26" s="13">
        <f t="shared" ref="L26:M26" si="9">L27+L28</f>
        <v>1054500</v>
      </c>
      <c r="M26" s="49">
        <f>L26/K26</f>
        <v>0.35149999999999998</v>
      </c>
    </row>
    <row r="27" spans="1:13" ht="15" hidden="1" customHeight="1" x14ac:dyDescent="0.25">
      <c r="A27" s="9"/>
      <c r="B27" s="24" t="s">
        <v>2</v>
      </c>
      <c r="C27" s="24"/>
      <c r="D27" s="24"/>
      <c r="E27" s="24"/>
      <c r="F27" s="24"/>
      <c r="G27" s="24"/>
      <c r="H27" s="24"/>
      <c r="I27" s="24"/>
      <c r="J27" s="12" t="s">
        <v>99</v>
      </c>
      <c r="K27" s="12">
        <v>0</v>
      </c>
      <c r="L27" s="12">
        <v>0</v>
      </c>
      <c r="M27" s="50"/>
    </row>
    <row r="28" spans="1:13" ht="30" customHeight="1" x14ac:dyDescent="0.25">
      <c r="A28" s="9"/>
      <c r="B28" s="24" t="s">
        <v>206</v>
      </c>
      <c r="C28" s="24" t="s">
        <v>66</v>
      </c>
      <c r="D28" s="24" t="s">
        <v>66</v>
      </c>
      <c r="E28" s="24" t="s">
        <v>66</v>
      </c>
      <c r="F28" s="24" t="s">
        <v>66</v>
      </c>
      <c r="G28" s="24" t="s">
        <v>66</v>
      </c>
      <c r="H28" s="24" t="s">
        <v>66</v>
      </c>
      <c r="I28" s="24" t="s">
        <v>66</v>
      </c>
      <c r="J28" s="12" t="s">
        <v>136</v>
      </c>
      <c r="K28" s="12">
        <v>3000000</v>
      </c>
      <c r="L28" s="12">
        <v>1054500</v>
      </c>
      <c r="M28" s="50">
        <f>L28/K28</f>
        <v>0.35149999999999998</v>
      </c>
    </row>
    <row r="29" spans="1:13" ht="30" customHeight="1" x14ac:dyDescent="0.25">
      <c r="A29" s="8" t="s">
        <v>238</v>
      </c>
      <c r="B29" s="26" t="s">
        <v>153</v>
      </c>
      <c r="C29" s="26" t="s">
        <v>153</v>
      </c>
      <c r="D29" s="26" t="s">
        <v>153</v>
      </c>
      <c r="E29" s="26" t="s">
        <v>153</v>
      </c>
      <c r="F29" s="26" t="s">
        <v>153</v>
      </c>
      <c r="G29" s="26" t="s">
        <v>153</v>
      </c>
      <c r="H29" s="26" t="s">
        <v>153</v>
      </c>
      <c r="I29" s="26" t="s">
        <v>153</v>
      </c>
      <c r="J29" s="13"/>
      <c r="K29" s="13">
        <f t="shared" ref="K29:M29" si="10">K30</f>
        <v>420000</v>
      </c>
      <c r="L29" s="13">
        <f t="shared" si="10"/>
        <v>3266.68</v>
      </c>
      <c r="M29" s="49">
        <f>L29/K29</f>
        <v>7.7778095238095236E-3</v>
      </c>
    </row>
    <row r="30" spans="1:13" ht="15" customHeight="1" x14ac:dyDescent="0.25">
      <c r="A30" s="9"/>
      <c r="B30" s="37" t="s">
        <v>12</v>
      </c>
      <c r="C30" s="37" t="s">
        <v>12</v>
      </c>
      <c r="D30" s="37" t="s">
        <v>12</v>
      </c>
      <c r="E30" s="37" t="s">
        <v>12</v>
      </c>
      <c r="F30" s="37" t="s">
        <v>12</v>
      </c>
      <c r="G30" s="37" t="s">
        <v>12</v>
      </c>
      <c r="H30" s="37" t="s">
        <v>12</v>
      </c>
      <c r="I30" s="37" t="s">
        <v>12</v>
      </c>
      <c r="J30" s="15" t="s">
        <v>100</v>
      </c>
      <c r="K30" s="15">
        <f>20000+400000</f>
        <v>420000</v>
      </c>
      <c r="L30" s="15">
        <v>3266.68</v>
      </c>
      <c r="M30" s="50">
        <f>L30/K30</f>
        <v>7.7778095238095236E-3</v>
      </c>
    </row>
    <row r="31" spans="1:13" ht="30" customHeight="1" x14ac:dyDescent="0.25">
      <c r="A31" s="8" t="s">
        <v>239</v>
      </c>
      <c r="B31" s="26" t="s">
        <v>154</v>
      </c>
      <c r="C31" s="26" t="s">
        <v>154</v>
      </c>
      <c r="D31" s="26" t="s">
        <v>154</v>
      </c>
      <c r="E31" s="26" t="s">
        <v>154</v>
      </c>
      <c r="F31" s="26" t="s">
        <v>154</v>
      </c>
      <c r="G31" s="26" t="s">
        <v>154</v>
      </c>
      <c r="H31" s="26" t="s">
        <v>154</v>
      </c>
      <c r="I31" s="26" t="s">
        <v>154</v>
      </c>
      <c r="J31" s="13"/>
      <c r="K31" s="13">
        <f t="shared" ref="K31:M31" si="11">K32</f>
        <v>1350000</v>
      </c>
      <c r="L31" s="13">
        <f t="shared" si="11"/>
        <v>12147.41</v>
      </c>
      <c r="M31" s="49">
        <f>L31/K31</f>
        <v>8.9980814814814812E-3</v>
      </c>
    </row>
    <row r="32" spans="1:13" ht="30" customHeight="1" x14ac:dyDescent="0.25">
      <c r="A32" s="9"/>
      <c r="B32" s="24" t="s">
        <v>11</v>
      </c>
      <c r="C32" s="24" t="s">
        <v>11</v>
      </c>
      <c r="D32" s="24" t="s">
        <v>11</v>
      </c>
      <c r="E32" s="24" t="s">
        <v>11</v>
      </c>
      <c r="F32" s="24" t="s">
        <v>11</v>
      </c>
      <c r="G32" s="24" t="s">
        <v>11</v>
      </c>
      <c r="H32" s="24" t="s">
        <v>11</v>
      </c>
      <c r="I32" s="24" t="s">
        <v>11</v>
      </c>
      <c r="J32" s="12" t="s">
        <v>101</v>
      </c>
      <c r="K32" s="12">
        <v>1350000</v>
      </c>
      <c r="L32" s="12">
        <v>12147.41</v>
      </c>
      <c r="M32" s="50">
        <f>L32/K32</f>
        <v>8.9980814814814812E-3</v>
      </c>
    </row>
    <row r="33" spans="1:13" ht="30" customHeight="1" x14ac:dyDescent="0.25">
      <c r="A33" s="6" t="s">
        <v>70</v>
      </c>
      <c r="B33" s="28" t="s">
        <v>207</v>
      </c>
      <c r="C33" s="29" t="s">
        <v>155</v>
      </c>
      <c r="D33" s="29" t="s">
        <v>155</v>
      </c>
      <c r="E33" s="29" t="s">
        <v>155</v>
      </c>
      <c r="F33" s="29" t="s">
        <v>155</v>
      </c>
      <c r="G33" s="29" t="s">
        <v>155</v>
      </c>
      <c r="H33" s="29" t="s">
        <v>155</v>
      </c>
      <c r="I33" s="30" t="s">
        <v>155</v>
      </c>
      <c r="J33" s="10"/>
      <c r="K33" s="10">
        <f t="shared" ref="K33:M33" si="12">K35</f>
        <v>30513018</v>
      </c>
      <c r="L33" s="10">
        <f t="shared" si="12"/>
        <v>4874646.34</v>
      </c>
      <c r="M33" s="47">
        <f>L33/K33</f>
        <v>0.15975628303958658</v>
      </c>
    </row>
    <row r="34" spans="1:13" ht="15" customHeight="1" x14ac:dyDescent="0.25">
      <c r="A34" s="1" t="s">
        <v>33</v>
      </c>
      <c r="B34" s="31" t="s">
        <v>140</v>
      </c>
      <c r="C34" s="32" t="s">
        <v>140</v>
      </c>
      <c r="D34" s="32" t="s">
        <v>140</v>
      </c>
      <c r="E34" s="32" t="s">
        <v>140</v>
      </c>
      <c r="F34" s="32" t="s">
        <v>140</v>
      </c>
      <c r="G34" s="32" t="s">
        <v>140</v>
      </c>
      <c r="H34" s="32" t="s">
        <v>140</v>
      </c>
      <c r="I34" s="33" t="s">
        <v>140</v>
      </c>
      <c r="J34" s="14"/>
      <c r="K34" s="14">
        <f t="shared" ref="K34:M34" si="13">K35</f>
        <v>30513018</v>
      </c>
      <c r="L34" s="14">
        <f t="shared" si="13"/>
        <v>4874646.34</v>
      </c>
      <c r="M34" s="48">
        <f>L34/K34</f>
        <v>0.15975628303958658</v>
      </c>
    </row>
    <row r="35" spans="1:13" ht="15" customHeight="1" x14ac:dyDescent="0.25">
      <c r="A35" s="8" t="s">
        <v>34</v>
      </c>
      <c r="B35" s="34" t="s">
        <v>156</v>
      </c>
      <c r="C35" s="35" t="s">
        <v>156</v>
      </c>
      <c r="D35" s="35" t="s">
        <v>156</v>
      </c>
      <c r="E35" s="35" t="s">
        <v>156</v>
      </c>
      <c r="F35" s="35" t="s">
        <v>156</v>
      </c>
      <c r="G35" s="35" t="s">
        <v>156</v>
      </c>
      <c r="H35" s="35" t="s">
        <v>156</v>
      </c>
      <c r="I35" s="36" t="s">
        <v>156</v>
      </c>
      <c r="J35" s="13"/>
      <c r="K35" s="13">
        <f t="shared" ref="K35:M35" si="14">K36+K37</f>
        <v>30513018</v>
      </c>
      <c r="L35" s="13">
        <f t="shared" si="14"/>
        <v>4874646.34</v>
      </c>
      <c r="M35" s="49">
        <f>L35/K35</f>
        <v>0.15975628303958658</v>
      </c>
    </row>
    <row r="36" spans="1:13" ht="15" customHeight="1" x14ac:dyDescent="0.25">
      <c r="A36" s="9"/>
      <c r="B36" s="21" t="s">
        <v>20</v>
      </c>
      <c r="C36" s="22" t="s">
        <v>20</v>
      </c>
      <c r="D36" s="22" t="s">
        <v>20</v>
      </c>
      <c r="E36" s="22" t="s">
        <v>20</v>
      </c>
      <c r="F36" s="22" t="s">
        <v>20</v>
      </c>
      <c r="G36" s="22" t="s">
        <v>20</v>
      </c>
      <c r="H36" s="22" t="s">
        <v>20</v>
      </c>
      <c r="I36" s="23" t="s">
        <v>20</v>
      </c>
      <c r="J36" s="12" t="s">
        <v>103</v>
      </c>
      <c r="K36" s="12">
        <f>23557732+1107286</f>
        <v>24665018</v>
      </c>
      <c r="L36" s="12">
        <v>3904656.34</v>
      </c>
      <c r="M36" s="50">
        <f>L36/K36</f>
        <v>0.15830745957696038</v>
      </c>
    </row>
    <row r="37" spans="1:13" ht="45" customHeight="1" x14ac:dyDescent="0.25">
      <c r="A37" s="9"/>
      <c r="B37" s="24" t="s">
        <v>102</v>
      </c>
      <c r="C37" s="24" t="s">
        <v>102</v>
      </c>
      <c r="D37" s="24" t="s">
        <v>102</v>
      </c>
      <c r="E37" s="24" t="s">
        <v>102</v>
      </c>
      <c r="F37" s="24" t="s">
        <v>102</v>
      </c>
      <c r="G37" s="24" t="s">
        <v>102</v>
      </c>
      <c r="H37" s="24" t="s">
        <v>102</v>
      </c>
      <c r="I37" s="24" t="s">
        <v>102</v>
      </c>
      <c r="J37" s="12" t="s">
        <v>104</v>
      </c>
      <c r="K37" s="12">
        <v>5848000</v>
      </c>
      <c r="L37" s="12">
        <v>969990</v>
      </c>
      <c r="M37" s="50">
        <f>L37/K37</f>
        <v>0.16586696306429549</v>
      </c>
    </row>
    <row r="38" spans="1:13" ht="30" customHeight="1" x14ac:dyDescent="0.25">
      <c r="A38" s="6" t="s">
        <v>71</v>
      </c>
      <c r="B38" s="27" t="s">
        <v>208</v>
      </c>
      <c r="C38" s="27" t="s">
        <v>157</v>
      </c>
      <c r="D38" s="27" t="s">
        <v>157</v>
      </c>
      <c r="E38" s="27" t="s">
        <v>157</v>
      </c>
      <c r="F38" s="27" t="s">
        <v>157</v>
      </c>
      <c r="G38" s="27" t="s">
        <v>157</v>
      </c>
      <c r="H38" s="27" t="s">
        <v>157</v>
      </c>
      <c r="I38" s="27" t="s">
        <v>157</v>
      </c>
      <c r="J38" s="10"/>
      <c r="K38" s="10">
        <f>K39</f>
        <v>18110000</v>
      </c>
      <c r="L38" s="10">
        <f t="shared" ref="L38:M38" si="15">L39</f>
        <v>190666.66</v>
      </c>
      <c r="M38" s="47">
        <f>L38/K38</f>
        <v>1.0528252898950857E-2</v>
      </c>
    </row>
    <row r="39" spans="1:13" ht="15" customHeight="1" x14ac:dyDescent="0.25">
      <c r="A39" s="1" t="s">
        <v>35</v>
      </c>
      <c r="B39" s="25" t="s">
        <v>140</v>
      </c>
      <c r="C39" s="25" t="s">
        <v>140</v>
      </c>
      <c r="D39" s="25" t="s">
        <v>140</v>
      </c>
      <c r="E39" s="25" t="s">
        <v>140</v>
      </c>
      <c r="F39" s="25" t="s">
        <v>140</v>
      </c>
      <c r="G39" s="25" t="s">
        <v>140</v>
      </c>
      <c r="H39" s="25" t="s">
        <v>140</v>
      </c>
      <c r="I39" s="25" t="s">
        <v>140</v>
      </c>
      <c r="J39" s="14"/>
      <c r="K39" s="14">
        <f>K40+K42+K44</f>
        <v>18110000</v>
      </c>
      <c r="L39" s="14">
        <f t="shared" ref="L39:M39" si="16">L40+L42+L44</f>
        <v>190666.66</v>
      </c>
      <c r="M39" s="48">
        <f>L39/K39</f>
        <v>1.0528252898950857E-2</v>
      </c>
    </row>
    <row r="40" spans="1:13" ht="30" customHeight="1" x14ac:dyDescent="0.25">
      <c r="A40" s="8" t="s">
        <v>36</v>
      </c>
      <c r="B40" s="26" t="s">
        <v>158</v>
      </c>
      <c r="C40" s="26" t="s">
        <v>158</v>
      </c>
      <c r="D40" s="26" t="s">
        <v>158</v>
      </c>
      <c r="E40" s="26" t="s">
        <v>158</v>
      </c>
      <c r="F40" s="26" t="s">
        <v>158</v>
      </c>
      <c r="G40" s="26" t="s">
        <v>158</v>
      </c>
      <c r="H40" s="26" t="s">
        <v>158</v>
      </c>
      <c r="I40" s="26" t="s">
        <v>158</v>
      </c>
      <c r="J40" s="13"/>
      <c r="K40" s="13">
        <f t="shared" ref="K40:M40" si="17">K41</f>
        <v>15300000</v>
      </c>
      <c r="L40" s="13">
        <f t="shared" si="17"/>
        <v>0</v>
      </c>
      <c r="M40" s="49">
        <f>L40/K40</f>
        <v>0</v>
      </c>
    </row>
    <row r="41" spans="1:13" ht="30" customHeight="1" x14ac:dyDescent="0.25">
      <c r="A41" s="9"/>
      <c r="B41" s="24" t="s">
        <v>16</v>
      </c>
      <c r="C41" s="24" t="s">
        <v>16</v>
      </c>
      <c r="D41" s="24" t="s">
        <v>16</v>
      </c>
      <c r="E41" s="24" t="s">
        <v>16</v>
      </c>
      <c r="F41" s="24" t="s">
        <v>16</v>
      </c>
      <c r="G41" s="24" t="s">
        <v>16</v>
      </c>
      <c r="H41" s="24" t="s">
        <v>16</v>
      </c>
      <c r="I41" s="24" t="s">
        <v>16</v>
      </c>
      <c r="J41" s="12" t="s">
        <v>106</v>
      </c>
      <c r="K41" s="12">
        <v>15300000</v>
      </c>
      <c r="L41" s="12">
        <v>0</v>
      </c>
      <c r="M41" s="50">
        <f>L41/K41</f>
        <v>0</v>
      </c>
    </row>
    <row r="42" spans="1:13" x14ac:dyDescent="0.25">
      <c r="A42" s="8" t="s">
        <v>37</v>
      </c>
      <c r="B42" s="26" t="s">
        <v>159</v>
      </c>
      <c r="C42" s="26" t="s">
        <v>159</v>
      </c>
      <c r="D42" s="26" t="s">
        <v>159</v>
      </c>
      <c r="E42" s="26" t="s">
        <v>159</v>
      </c>
      <c r="F42" s="26" t="s">
        <v>159</v>
      </c>
      <c r="G42" s="26" t="s">
        <v>159</v>
      </c>
      <c r="H42" s="26" t="s">
        <v>159</v>
      </c>
      <c r="I42" s="26" t="s">
        <v>159</v>
      </c>
      <c r="J42" s="13"/>
      <c r="K42" s="13">
        <f t="shared" ref="K42:M42" si="18">K43</f>
        <v>1510000</v>
      </c>
      <c r="L42" s="13">
        <f t="shared" si="18"/>
        <v>0</v>
      </c>
      <c r="M42" s="49">
        <f>L42/K42</f>
        <v>0</v>
      </c>
    </row>
    <row r="43" spans="1:13" x14ac:dyDescent="0.25">
      <c r="A43" s="9"/>
      <c r="B43" s="24" t="s">
        <v>17</v>
      </c>
      <c r="C43" s="24" t="s">
        <v>17</v>
      </c>
      <c r="D43" s="24" t="s">
        <v>17</v>
      </c>
      <c r="E43" s="24" t="s">
        <v>17</v>
      </c>
      <c r="F43" s="24" t="s">
        <v>17</v>
      </c>
      <c r="G43" s="24" t="s">
        <v>17</v>
      </c>
      <c r="H43" s="24" t="s">
        <v>17</v>
      </c>
      <c r="I43" s="24" t="s">
        <v>17</v>
      </c>
      <c r="J43" s="12" t="s">
        <v>107</v>
      </c>
      <c r="K43" s="12">
        <v>1510000</v>
      </c>
      <c r="L43" s="12">
        <v>0</v>
      </c>
      <c r="M43" s="50">
        <f>L43/K43</f>
        <v>0</v>
      </c>
    </row>
    <row r="44" spans="1:13" ht="45" customHeight="1" x14ac:dyDescent="0.25">
      <c r="A44" s="8" t="s">
        <v>105</v>
      </c>
      <c r="B44" s="26" t="s">
        <v>160</v>
      </c>
      <c r="C44" s="26" t="s">
        <v>160</v>
      </c>
      <c r="D44" s="26" t="s">
        <v>160</v>
      </c>
      <c r="E44" s="26" t="s">
        <v>160</v>
      </c>
      <c r="F44" s="26" t="s">
        <v>160</v>
      </c>
      <c r="G44" s="26" t="s">
        <v>160</v>
      </c>
      <c r="H44" s="26" t="s">
        <v>160</v>
      </c>
      <c r="I44" s="26" t="s">
        <v>160</v>
      </c>
      <c r="J44" s="13"/>
      <c r="K44" s="13">
        <f t="shared" ref="K44:M44" si="19">K45</f>
        <v>1300000</v>
      </c>
      <c r="L44" s="13">
        <f t="shared" si="19"/>
        <v>190666.66</v>
      </c>
      <c r="M44" s="49">
        <f>L44/K44</f>
        <v>0.14666666153846153</v>
      </c>
    </row>
    <row r="45" spans="1:13" ht="15" customHeight="1" x14ac:dyDescent="0.25">
      <c r="A45" s="9"/>
      <c r="B45" s="24" t="s">
        <v>22</v>
      </c>
      <c r="C45" s="24" t="s">
        <v>22</v>
      </c>
      <c r="D45" s="24" t="s">
        <v>22</v>
      </c>
      <c r="E45" s="24" t="s">
        <v>22</v>
      </c>
      <c r="F45" s="24" t="s">
        <v>22</v>
      </c>
      <c r="G45" s="24" t="s">
        <v>22</v>
      </c>
      <c r="H45" s="24" t="s">
        <v>22</v>
      </c>
      <c r="I45" s="24" t="s">
        <v>22</v>
      </c>
      <c r="J45" s="12" t="s">
        <v>108</v>
      </c>
      <c r="K45" s="12">
        <v>1300000</v>
      </c>
      <c r="L45" s="12">
        <v>190666.66</v>
      </c>
      <c r="M45" s="50">
        <f>L45/K45</f>
        <v>0.14666666153846153</v>
      </c>
    </row>
    <row r="46" spans="1:13" ht="45" hidden="1" customHeight="1" x14ac:dyDescent="0.25">
      <c r="A46" s="6"/>
      <c r="B46" s="27" t="s">
        <v>209</v>
      </c>
      <c r="C46" s="27" t="s">
        <v>67</v>
      </c>
      <c r="D46" s="27" t="s">
        <v>67</v>
      </c>
      <c r="E46" s="27" t="s">
        <v>67</v>
      </c>
      <c r="F46" s="27" t="s">
        <v>67</v>
      </c>
      <c r="G46" s="27" t="s">
        <v>67</v>
      </c>
      <c r="H46" s="27" t="s">
        <v>67</v>
      </c>
      <c r="I46" s="27" t="s">
        <v>67</v>
      </c>
      <c r="J46" s="10"/>
      <c r="K46" s="7">
        <f t="shared" ref="K46:M46" si="20">K48</f>
        <v>0</v>
      </c>
      <c r="L46" s="7">
        <f t="shared" si="20"/>
        <v>0</v>
      </c>
      <c r="M46" s="47"/>
    </row>
    <row r="47" spans="1:13" ht="15" hidden="1" customHeight="1" x14ac:dyDescent="0.25">
      <c r="A47" s="1"/>
      <c r="B47" s="25" t="s">
        <v>140</v>
      </c>
      <c r="C47" s="25" t="s">
        <v>140</v>
      </c>
      <c r="D47" s="25" t="s">
        <v>140</v>
      </c>
      <c r="E47" s="25" t="s">
        <v>140</v>
      </c>
      <c r="F47" s="25" t="s">
        <v>140</v>
      </c>
      <c r="G47" s="25" t="s">
        <v>140</v>
      </c>
      <c r="H47" s="25" t="s">
        <v>140</v>
      </c>
      <c r="I47" s="25" t="s">
        <v>140</v>
      </c>
      <c r="J47" s="14"/>
      <c r="K47" s="14">
        <f t="shared" ref="K47:M47" si="21">K48</f>
        <v>0</v>
      </c>
      <c r="L47" s="14">
        <f t="shared" si="21"/>
        <v>0</v>
      </c>
      <c r="M47" s="48"/>
    </row>
    <row r="48" spans="1:13" ht="30" hidden="1" customHeight="1" x14ac:dyDescent="0.25">
      <c r="A48" s="8"/>
      <c r="B48" s="26" t="s">
        <v>161</v>
      </c>
      <c r="C48" s="26" t="s">
        <v>161</v>
      </c>
      <c r="D48" s="26" t="s">
        <v>161</v>
      </c>
      <c r="E48" s="26" t="s">
        <v>161</v>
      </c>
      <c r="F48" s="26" t="s">
        <v>161</v>
      </c>
      <c r="G48" s="26" t="s">
        <v>161</v>
      </c>
      <c r="H48" s="26" t="s">
        <v>161</v>
      </c>
      <c r="I48" s="26" t="s">
        <v>161</v>
      </c>
      <c r="J48" s="13"/>
      <c r="K48" s="11">
        <f>K49+K50</f>
        <v>0</v>
      </c>
      <c r="L48" s="11">
        <f t="shared" ref="L48:M48" si="22">L49+L50</f>
        <v>0</v>
      </c>
      <c r="M48" s="49"/>
    </row>
    <row r="49" spans="1:13" ht="15" hidden="1" customHeight="1" x14ac:dyDescent="0.25">
      <c r="A49" s="9"/>
      <c r="B49" s="24" t="s">
        <v>44</v>
      </c>
      <c r="C49" s="24" t="s">
        <v>44</v>
      </c>
      <c r="D49" s="24" t="s">
        <v>44</v>
      </c>
      <c r="E49" s="24" t="s">
        <v>44</v>
      </c>
      <c r="F49" s="24" t="s">
        <v>44</v>
      </c>
      <c r="G49" s="24" t="s">
        <v>44</v>
      </c>
      <c r="H49" s="24" t="s">
        <v>44</v>
      </c>
      <c r="I49" s="24" t="s">
        <v>44</v>
      </c>
      <c r="J49" s="12" t="s">
        <v>109</v>
      </c>
      <c r="K49" s="12">
        <v>0</v>
      </c>
      <c r="L49" s="12">
        <v>0</v>
      </c>
      <c r="M49" s="50"/>
    </row>
    <row r="50" spans="1:13" ht="15" hidden="1" customHeight="1" x14ac:dyDescent="0.25">
      <c r="A50" s="9"/>
      <c r="B50" s="24" t="s">
        <v>68</v>
      </c>
      <c r="C50" s="24" t="s">
        <v>68</v>
      </c>
      <c r="D50" s="24" t="s">
        <v>68</v>
      </c>
      <c r="E50" s="24" t="s">
        <v>68</v>
      </c>
      <c r="F50" s="24" t="s">
        <v>68</v>
      </c>
      <c r="G50" s="24" t="s">
        <v>68</v>
      </c>
      <c r="H50" s="24" t="s">
        <v>68</v>
      </c>
      <c r="I50" s="24" t="s">
        <v>68</v>
      </c>
      <c r="J50" s="12" t="s">
        <v>110</v>
      </c>
      <c r="K50" s="12">
        <v>0</v>
      </c>
      <c r="L50" s="12">
        <v>0</v>
      </c>
      <c r="M50" s="50"/>
    </row>
    <row r="51" spans="1:13" ht="30" customHeight="1" x14ac:dyDescent="0.25">
      <c r="A51" s="6" t="s">
        <v>72</v>
      </c>
      <c r="B51" s="27" t="s">
        <v>210</v>
      </c>
      <c r="C51" s="27" t="s">
        <v>162</v>
      </c>
      <c r="D51" s="27" t="s">
        <v>162</v>
      </c>
      <c r="E51" s="27" t="s">
        <v>162</v>
      </c>
      <c r="F51" s="27" t="s">
        <v>162</v>
      </c>
      <c r="G51" s="27" t="s">
        <v>162</v>
      </c>
      <c r="H51" s="27" t="s">
        <v>162</v>
      </c>
      <c r="I51" s="27" t="s">
        <v>162</v>
      </c>
      <c r="J51" s="10"/>
      <c r="K51" s="10">
        <f>K52+K57</f>
        <v>83878053.950000003</v>
      </c>
      <c r="L51" s="10">
        <f t="shared" ref="L51:M51" si="23">L52+L57</f>
        <v>2169500</v>
      </c>
      <c r="M51" s="47">
        <f>L51/K51</f>
        <v>2.5864930072093069E-2</v>
      </c>
    </row>
    <row r="52" spans="1:13" ht="15" customHeight="1" x14ac:dyDescent="0.25">
      <c r="A52" s="1" t="s">
        <v>38</v>
      </c>
      <c r="B52" s="25" t="s">
        <v>140</v>
      </c>
      <c r="C52" s="25" t="s">
        <v>140</v>
      </c>
      <c r="D52" s="25" t="s">
        <v>140</v>
      </c>
      <c r="E52" s="25" t="s">
        <v>140</v>
      </c>
      <c r="F52" s="25" t="s">
        <v>140</v>
      </c>
      <c r="G52" s="25" t="s">
        <v>140</v>
      </c>
      <c r="H52" s="25" t="s">
        <v>140</v>
      </c>
      <c r="I52" s="25" t="s">
        <v>140</v>
      </c>
      <c r="J52" s="14"/>
      <c r="K52" s="14">
        <f t="shared" ref="K52:M52" si="24">K53</f>
        <v>49850000</v>
      </c>
      <c r="L52" s="14">
        <f t="shared" si="24"/>
        <v>2169500</v>
      </c>
      <c r="M52" s="48">
        <f>L52/K52</f>
        <v>4.3520561685055165E-2</v>
      </c>
    </row>
    <row r="53" spans="1:13" ht="60" customHeight="1" x14ac:dyDescent="0.25">
      <c r="A53" s="8" t="s">
        <v>39</v>
      </c>
      <c r="B53" s="26" t="s">
        <v>163</v>
      </c>
      <c r="C53" s="26" t="s">
        <v>163</v>
      </c>
      <c r="D53" s="26" t="s">
        <v>163</v>
      </c>
      <c r="E53" s="26" t="s">
        <v>163</v>
      </c>
      <c r="F53" s="26" t="s">
        <v>163</v>
      </c>
      <c r="G53" s="26" t="s">
        <v>163</v>
      </c>
      <c r="H53" s="26" t="s">
        <v>163</v>
      </c>
      <c r="I53" s="26" t="s">
        <v>163</v>
      </c>
      <c r="J53" s="13"/>
      <c r="K53" s="13">
        <f>K54+K55+K56</f>
        <v>49850000</v>
      </c>
      <c r="L53" s="13">
        <f t="shared" ref="L53:M53" si="25">L54+L55+L56</f>
        <v>2169500</v>
      </c>
      <c r="M53" s="49">
        <f>L53/K53</f>
        <v>4.3520561685055165E-2</v>
      </c>
    </row>
    <row r="54" spans="1:13" ht="30" customHeight="1" x14ac:dyDescent="0.25">
      <c r="A54" s="9"/>
      <c r="B54" s="24" t="s">
        <v>3</v>
      </c>
      <c r="C54" s="24" t="s">
        <v>3</v>
      </c>
      <c r="D54" s="24" t="s">
        <v>3</v>
      </c>
      <c r="E54" s="24" t="s">
        <v>3</v>
      </c>
      <c r="F54" s="24" t="s">
        <v>3</v>
      </c>
      <c r="G54" s="24" t="s">
        <v>3</v>
      </c>
      <c r="H54" s="24" t="s">
        <v>3</v>
      </c>
      <c r="I54" s="24" t="s">
        <v>3</v>
      </c>
      <c r="J54" s="12" t="s">
        <v>132</v>
      </c>
      <c r="K54" s="12">
        <f>12300000+5800000</f>
        <v>18100000</v>
      </c>
      <c r="L54" s="12">
        <v>2169500</v>
      </c>
      <c r="M54" s="50">
        <f>L54/K54</f>
        <v>0.11986187845303867</v>
      </c>
    </row>
    <row r="55" spans="1:13" ht="30" customHeight="1" x14ac:dyDescent="0.25">
      <c r="A55" s="9"/>
      <c r="B55" s="24" t="s">
        <v>18</v>
      </c>
      <c r="C55" s="24" t="s">
        <v>18</v>
      </c>
      <c r="D55" s="24" t="s">
        <v>18</v>
      </c>
      <c r="E55" s="24" t="s">
        <v>18</v>
      </c>
      <c r="F55" s="24" t="s">
        <v>18</v>
      </c>
      <c r="G55" s="24" t="s">
        <v>18</v>
      </c>
      <c r="H55" s="24" t="s">
        <v>18</v>
      </c>
      <c r="I55" s="24" t="s">
        <v>18</v>
      </c>
      <c r="J55" s="12" t="s">
        <v>133</v>
      </c>
      <c r="K55" s="12">
        <f>31750000-7624436.57</f>
        <v>24125563.43</v>
      </c>
      <c r="L55" s="12">
        <v>0</v>
      </c>
      <c r="M55" s="50">
        <f>L55/K55</f>
        <v>0</v>
      </c>
    </row>
    <row r="56" spans="1:13" ht="45" customHeight="1" x14ac:dyDescent="0.25">
      <c r="A56" s="9"/>
      <c r="B56" s="24" t="s">
        <v>257</v>
      </c>
      <c r="C56" s="24" t="s">
        <v>18</v>
      </c>
      <c r="D56" s="24" t="s">
        <v>18</v>
      </c>
      <c r="E56" s="24" t="s">
        <v>18</v>
      </c>
      <c r="F56" s="24" t="s">
        <v>18</v>
      </c>
      <c r="G56" s="24" t="s">
        <v>18</v>
      </c>
      <c r="H56" s="24" t="s">
        <v>18</v>
      </c>
      <c r="I56" s="24" t="s">
        <v>18</v>
      </c>
      <c r="J56" s="12" t="s">
        <v>250</v>
      </c>
      <c r="K56" s="12">
        <v>7624436.5700000003</v>
      </c>
      <c r="L56" s="12">
        <v>0</v>
      </c>
      <c r="M56" s="50">
        <f>L56/K56</f>
        <v>0</v>
      </c>
    </row>
    <row r="57" spans="1:13" ht="15" customHeight="1" x14ac:dyDescent="0.25">
      <c r="A57" s="1" t="s">
        <v>240</v>
      </c>
      <c r="B57" s="31" t="s">
        <v>164</v>
      </c>
      <c r="C57" s="32" t="s">
        <v>164</v>
      </c>
      <c r="D57" s="32" t="s">
        <v>164</v>
      </c>
      <c r="E57" s="32" t="s">
        <v>164</v>
      </c>
      <c r="F57" s="32" t="s">
        <v>164</v>
      </c>
      <c r="G57" s="32" t="s">
        <v>164</v>
      </c>
      <c r="H57" s="32" t="s">
        <v>164</v>
      </c>
      <c r="I57" s="33" t="s">
        <v>164</v>
      </c>
      <c r="J57" s="14"/>
      <c r="K57" s="14">
        <f t="shared" ref="K57:M57" si="26">K58</f>
        <v>34028053.950000003</v>
      </c>
      <c r="L57" s="14">
        <f t="shared" si="26"/>
        <v>0</v>
      </c>
      <c r="M57" s="48">
        <f>L57/K57</f>
        <v>0</v>
      </c>
    </row>
    <row r="58" spans="1:13" ht="30" customHeight="1" x14ac:dyDescent="0.25">
      <c r="A58" s="8" t="s">
        <v>241</v>
      </c>
      <c r="B58" s="34" t="s">
        <v>165</v>
      </c>
      <c r="C58" s="35" t="s">
        <v>165</v>
      </c>
      <c r="D58" s="35" t="s">
        <v>165</v>
      </c>
      <c r="E58" s="35" t="s">
        <v>165</v>
      </c>
      <c r="F58" s="35" t="s">
        <v>165</v>
      </c>
      <c r="G58" s="35" t="s">
        <v>165</v>
      </c>
      <c r="H58" s="35" t="s">
        <v>165</v>
      </c>
      <c r="I58" s="36" t="s">
        <v>165</v>
      </c>
      <c r="J58" s="13"/>
      <c r="K58" s="13">
        <f>K59+K60+K61</f>
        <v>34028053.950000003</v>
      </c>
      <c r="L58" s="13">
        <f t="shared" ref="L58:M58" si="27">L59+L60+L61</f>
        <v>0</v>
      </c>
      <c r="M58" s="49">
        <f>L58/K58</f>
        <v>0</v>
      </c>
    </row>
    <row r="59" spans="1:13" ht="15" hidden="1" customHeight="1" x14ac:dyDescent="0.25">
      <c r="A59" s="9"/>
      <c r="B59" s="21" t="s">
        <v>253</v>
      </c>
      <c r="C59" s="22"/>
      <c r="D59" s="22"/>
      <c r="E59" s="22"/>
      <c r="F59" s="22"/>
      <c r="G59" s="22"/>
      <c r="H59" s="22"/>
      <c r="I59" s="23"/>
      <c r="J59" s="12" t="s">
        <v>211</v>
      </c>
      <c r="K59" s="12">
        <v>0</v>
      </c>
      <c r="L59" s="12">
        <v>0</v>
      </c>
      <c r="M59" s="50"/>
    </row>
    <row r="60" spans="1:13" ht="45" customHeight="1" x14ac:dyDescent="0.25">
      <c r="A60" s="9"/>
      <c r="B60" s="21" t="s">
        <v>251</v>
      </c>
      <c r="C60" s="22"/>
      <c r="D60" s="22"/>
      <c r="E60" s="22"/>
      <c r="F60" s="22"/>
      <c r="G60" s="22"/>
      <c r="H60" s="22"/>
      <c r="I60" s="23"/>
      <c r="J60" s="12" t="s">
        <v>252</v>
      </c>
      <c r="K60" s="12">
        <f>450000+26862443.16+6715610.79</f>
        <v>34028053.950000003</v>
      </c>
      <c r="L60" s="12">
        <v>0</v>
      </c>
      <c r="M60" s="50">
        <f>L60/K60</f>
        <v>0</v>
      </c>
    </row>
    <row r="61" spans="1:13" ht="30" hidden="1" customHeight="1" x14ac:dyDescent="0.25">
      <c r="A61" s="9"/>
      <c r="B61" s="21" t="s">
        <v>254</v>
      </c>
      <c r="C61" s="22" t="s">
        <v>59</v>
      </c>
      <c r="D61" s="22" t="s">
        <v>59</v>
      </c>
      <c r="E61" s="22" t="s">
        <v>59</v>
      </c>
      <c r="F61" s="22" t="s">
        <v>59</v>
      </c>
      <c r="G61" s="22" t="s">
        <v>59</v>
      </c>
      <c r="H61" s="22" t="s">
        <v>59</v>
      </c>
      <c r="I61" s="23" t="s">
        <v>59</v>
      </c>
      <c r="J61" s="12" t="s">
        <v>255</v>
      </c>
      <c r="K61" s="12">
        <v>0</v>
      </c>
      <c r="L61" s="12">
        <v>0</v>
      </c>
      <c r="M61" s="50"/>
    </row>
    <row r="62" spans="1:13" ht="45" customHeight="1" x14ac:dyDescent="0.25">
      <c r="A62" s="6" t="s">
        <v>83</v>
      </c>
      <c r="B62" s="27" t="s">
        <v>212</v>
      </c>
      <c r="C62" s="27" t="s">
        <v>64</v>
      </c>
      <c r="D62" s="27" t="s">
        <v>64</v>
      </c>
      <c r="E62" s="27" t="s">
        <v>64</v>
      </c>
      <c r="F62" s="27" t="s">
        <v>64</v>
      </c>
      <c r="G62" s="27" t="s">
        <v>64</v>
      </c>
      <c r="H62" s="27" t="s">
        <v>64</v>
      </c>
      <c r="I62" s="27" t="s">
        <v>64</v>
      </c>
      <c r="J62" s="10"/>
      <c r="K62" s="10">
        <f>K64</f>
        <v>12000000</v>
      </c>
      <c r="L62" s="10">
        <f t="shared" ref="L62:M62" si="28">L64</f>
        <v>0</v>
      </c>
      <c r="M62" s="47">
        <f>L62/K62</f>
        <v>0</v>
      </c>
    </row>
    <row r="63" spans="1:13" ht="15" customHeight="1" x14ac:dyDescent="0.25">
      <c r="A63" s="1" t="s">
        <v>40</v>
      </c>
      <c r="B63" s="25" t="s">
        <v>140</v>
      </c>
      <c r="C63" s="25" t="s">
        <v>140</v>
      </c>
      <c r="D63" s="25" t="s">
        <v>140</v>
      </c>
      <c r="E63" s="25" t="s">
        <v>140</v>
      </c>
      <c r="F63" s="25" t="s">
        <v>140</v>
      </c>
      <c r="G63" s="25" t="s">
        <v>140</v>
      </c>
      <c r="H63" s="25" t="s">
        <v>140</v>
      </c>
      <c r="I63" s="25" t="s">
        <v>140</v>
      </c>
      <c r="J63" s="14"/>
      <c r="K63" s="14">
        <f t="shared" ref="K63:M64" si="29">K64</f>
        <v>12000000</v>
      </c>
      <c r="L63" s="14">
        <f t="shared" si="29"/>
        <v>0</v>
      </c>
      <c r="M63" s="48">
        <f>L63/K63</f>
        <v>0</v>
      </c>
    </row>
    <row r="64" spans="1:13" ht="30" customHeight="1" x14ac:dyDescent="0.25">
      <c r="A64" s="8" t="s">
        <v>41</v>
      </c>
      <c r="B64" s="26" t="s">
        <v>166</v>
      </c>
      <c r="C64" s="26" t="s">
        <v>166</v>
      </c>
      <c r="D64" s="26" t="s">
        <v>166</v>
      </c>
      <c r="E64" s="26" t="s">
        <v>166</v>
      </c>
      <c r="F64" s="26" t="s">
        <v>166</v>
      </c>
      <c r="G64" s="26" t="s">
        <v>166</v>
      </c>
      <c r="H64" s="26" t="s">
        <v>166</v>
      </c>
      <c r="I64" s="26" t="s">
        <v>166</v>
      </c>
      <c r="J64" s="13"/>
      <c r="K64" s="13">
        <f t="shared" si="29"/>
        <v>12000000</v>
      </c>
      <c r="L64" s="13">
        <f t="shared" si="29"/>
        <v>0</v>
      </c>
      <c r="M64" s="49">
        <f>L64/K64</f>
        <v>0</v>
      </c>
    </row>
    <row r="65" spans="1:13" ht="15" customHeight="1" x14ac:dyDescent="0.25">
      <c r="A65" s="9"/>
      <c r="B65" s="24" t="s">
        <v>44</v>
      </c>
      <c r="C65" s="24" t="s">
        <v>44</v>
      </c>
      <c r="D65" s="24" t="s">
        <v>44</v>
      </c>
      <c r="E65" s="24" t="s">
        <v>44</v>
      </c>
      <c r="F65" s="24" t="s">
        <v>44</v>
      </c>
      <c r="G65" s="24" t="s">
        <v>44</v>
      </c>
      <c r="H65" s="24" t="s">
        <v>44</v>
      </c>
      <c r="I65" s="24" t="s">
        <v>44</v>
      </c>
      <c r="J65" s="12" t="s">
        <v>111</v>
      </c>
      <c r="K65" s="12">
        <v>12000000</v>
      </c>
      <c r="L65" s="12">
        <v>0</v>
      </c>
      <c r="M65" s="50">
        <f>L65/K65</f>
        <v>0</v>
      </c>
    </row>
    <row r="66" spans="1:13" ht="45" customHeight="1" x14ac:dyDescent="0.25">
      <c r="A66" s="6" t="s">
        <v>74</v>
      </c>
      <c r="B66" s="27" t="s">
        <v>213</v>
      </c>
      <c r="C66" s="27" t="s">
        <v>58</v>
      </c>
      <c r="D66" s="27" t="s">
        <v>58</v>
      </c>
      <c r="E66" s="27" t="s">
        <v>58</v>
      </c>
      <c r="F66" s="27" t="s">
        <v>58</v>
      </c>
      <c r="G66" s="27" t="s">
        <v>58</v>
      </c>
      <c r="H66" s="27" t="s">
        <v>58</v>
      </c>
      <c r="I66" s="27" t="s">
        <v>58</v>
      </c>
      <c r="J66" s="10"/>
      <c r="K66" s="7">
        <f t="shared" ref="K66:M66" si="30">K68</f>
        <v>2350000</v>
      </c>
      <c r="L66" s="7">
        <f t="shared" si="30"/>
        <v>0</v>
      </c>
      <c r="M66" s="47">
        <f>L66/K66</f>
        <v>0</v>
      </c>
    </row>
    <row r="67" spans="1:13" ht="15" customHeight="1" x14ac:dyDescent="0.25">
      <c r="A67" s="1" t="s">
        <v>42</v>
      </c>
      <c r="B67" s="25" t="s">
        <v>140</v>
      </c>
      <c r="C67" s="25" t="s">
        <v>140</v>
      </c>
      <c r="D67" s="25" t="s">
        <v>140</v>
      </c>
      <c r="E67" s="25" t="s">
        <v>140</v>
      </c>
      <c r="F67" s="25" t="s">
        <v>140</v>
      </c>
      <c r="G67" s="25" t="s">
        <v>140</v>
      </c>
      <c r="H67" s="25" t="s">
        <v>140</v>
      </c>
      <c r="I67" s="25" t="s">
        <v>140</v>
      </c>
      <c r="J67" s="14"/>
      <c r="K67" s="14">
        <f t="shared" ref="K67:M67" si="31">K68</f>
        <v>2350000</v>
      </c>
      <c r="L67" s="14">
        <f t="shared" si="31"/>
        <v>0</v>
      </c>
      <c r="M67" s="48">
        <f>L67/K67</f>
        <v>0</v>
      </c>
    </row>
    <row r="68" spans="1:13" ht="30" customHeight="1" x14ac:dyDescent="0.25">
      <c r="A68" s="8" t="s">
        <v>43</v>
      </c>
      <c r="B68" s="26" t="s">
        <v>168</v>
      </c>
      <c r="C68" s="26" t="s">
        <v>168</v>
      </c>
      <c r="D68" s="26" t="s">
        <v>168</v>
      </c>
      <c r="E68" s="26" t="s">
        <v>168</v>
      </c>
      <c r="F68" s="26" t="s">
        <v>168</v>
      </c>
      <c r="G68" s="26" t="s">
        <v>168</v>
      </c>
      <c r="H68" s="26" t="s">
        <v>168</v>
      </c>
      <c r="I68" s="26" t="s">
        <v>168</v>
      </c>
      <c r="J68" s="13"/>
      <c r="K68" s="11">
        <f t="shared" ref="K68:M68" si="32">K69+K70</f>
        <v>2350000</v>
      </c>
      <c r="L68" s="11">
        <f t="shared" si="32"/>
        <v>0</v>
      </c>
      <c r="M68" s="49">
        <f>L68/K68</f>
        <v>0</v>
      </c>
    </row>
    <row r="69" spans="1:13" ht="15" customHeight="1" x14ac:dyDescent="0.25">
      <c r="A69" s="9"/>
      <c r="B69" s="24" t="s">
        <v>9</v>
      </c>
      <c r="C69" s="24" t="s">
        <v>9</v>
      </c>
      <c r="D69" s="24" t="s">
        <v>9</v>
      </c>
      <c r="E69" s="24" t="s">
        <v>9</v>
      </c>
      <c r="F69" s="24" t="s">
        <v>9</v>
      </c>
      <c r="G69" s="24" t="s">
        <v>9</v>
      </c>
      <c r="H69" s="24" t="s">
        <v>9</v>
      </c>
      <c r="I69" s="24" t="s">
        <v>9</v>
      </c>
      <c r="J69" s="12" t="s">
        <v>113</v>
      </c>
      <c r="K69" s="16">
        <v>550000</v>
      </c>
      <c r="L69" s="16">
        <v>0</v>
      </c>
      <c r="M69" s="50">
        <f>L69/K69</f>
        <v>0</v>
      </c>
    </row>
    <row r="70" spans="1:13" ht="15" customHeight="1" x14ac:dyDescent="0.25">
      <c r="A70" s="9"/>
      <c r="B70" s="24" t="s">
        <v>10</v>
      </c>
      <c r="C70" s="24" t="s">
        <v>10</v>
      </c>
      <c r="D70" s="24" t="s">
        <v>10</v>
      </c>
      <c r="E70" s="24" t="s">
        <v>10</v>
      </c>
      <c r="F70" s="24" t="s">
        <v>10</v>
      </c>
      <c r="G70" s="24" t="s">
        <v>10</v>
      </c>
      <c r="H70" s="24" t="s">
        <v>10</v>
      </c>
      <c r="I70" s="24" t="s">
        <v>10</v>
      </c>
      <c r="J70" s="12" t="s">
        <v>114</v>
      </c>
      <c r="K70" s="16">
        <v>1800000</v>
      </c>
      <c r="L70" s="16">
        <v>0</v>
      </c>
      <c r="M70" s="50">
        <f>L70/K70</f>
        <v>0</v>
      </c>
    </row>
    <row r="71" spans="1:13" ht="45" customHeight="1" x14ac:dyDescent="0.25">
      <c r="A71" s="6" t="s">
        <v>75</v>
      </c>
      <c r="B71" s="27" t="s">
        <v>214</v>
      </c>
      <c r="C71" s="27" t="s">
        <v>169</v>
      </c>
      <c r="D71" s="27" t="s">
        <v>169</v>
      </c>
      <c r="E71" s="27" t="s">
        <v>169</v>
      </c>
      <c r="F71" s="27" t="s">
        <v>169</v>
      </c>
      <c r="G71" s="27" t="s">
        <v>169</v>
      </c>
      <c r="H71" s="27" t="s">
        <v>169</v>
      </c>
      <c r="I71" s="27" t="s">
        <v>169</v>
      </c>
      <c r="J71" s="10"/>
      <c r="K71" s="7">
        <f>K72</f>
        <v>1660000</v>
      </c>
      <c r="L71" s="7">
        <f t="shared" ref="L71:M73" si="33">L72</f>
        <v>0</v>
      </c>
      <c r="M71" s="47">
        <f>L71/K71</f>
        <v>0</v>
      </c>
    </row>
    <row r="72" spans="1:13" ht="15" customHeight="1" x14ac:dyDescent="0.25">
      <c r="A72" s="1" t="s">
        <v>45</v>
      </c>
      <c r="B72" s="25" t="s">
        <v>140</v>
      </c>
      <c r="C72" s="25" t="s">
        <v>140</v>
      </c>
      <c r="D72" s="25" t="s">
        <v>140</v>
      </c>
      <c r="E72" s="25" t="s">
        <v>140</v>
      </c>
      <c r="F72" s="25" t="s">
        <v>140</v>
      </c>
      <c r="G72" s="25" t="s">
        <v>140</v>
      </c>
      <c r="H72" s="25" t="s">
        <v>140</v>
      </c>
      <c r="I72" s="25" t="s">
        <v>140</v>
      </c>
      <c r="J72" s="14"/>
      <c r="K72" s="17">
        <f>K73</f>
        <v>1660000</v>
      </c>
      <c r="L72" s="17">
        <f t="shared" si="33"/>
        <v>0</v>
      </c>
      <c r="M72" s="48">
        <f>L72/K72</f>
        <v>0</v>
      </c>
    </row>
    <row r="73" spans="1:13" ht="30" customHeight="1" x14ac:dyDescent="0.25">
      <c r="A73" s="8" t="s">
        <v>46</v>
      </c>
      <c r="B73" s="34" t="s">
        <v>170</v>
      </c>
      <c r="C73" s="35" t="s">
        <v>170</v>
      </c>
      <c r="D73" s="35" t="s">
        <v>170</v>
      </c>
      <c r="E73" s="35" t="s">
        <v>170</v>
      </c>
      <c r="F73" s="35" t="s">
        <v>170</v>
      </c>
      <c r="G73" s="35" t="s">
        <v>170</v>
      </c>
      <c r="H73" s="35" t="s">
        <v>170</v>
      </c>
      <c r="I73" s="36" t="s">
        <v>170</v>
      </c>
      <c r="J73" s="13"/>
      <c r="K73" s="11">
        <f>K74</f>
        <v>1660000</v>
      </c>
      <c r="L73" s="11">
        <f t="shared" si="33"/>
        <v>0</v>
      </c>
      <c r="M73" s="49">
        <f>L73/K73</f>
        <v>0</v>
      </c>
    </row>
    <row r="74" spans="1:13" ht="30" customHeight="1" x14ac:dyDescent="0.25">
      <c r="A74" s="9"/>
      <c r="B74" s="21" t="s">
        <v>11</v>
      </c>
      <c r="C74" s="22" t="s">
        <v>11</v>
      </c>
      <c r="D74" s="22" t="s">
        <v>11</v>
      </c>
      <c r="E74" s="22" t="s">
        <v>11</v>
      </c>
      <c r="F74" s="22" t="s">
        <v>11</v>
      </c>
      <c r="G74" s="22" t="s">
        <v>11</v>
      </c>
      <c r="H74" s="22" t="s">
        <v>11</v>
      </c>
      <c r="I74" s="23" t="s">
        <v>11</v>
      </c>
      <c r="J74" s="12" t="s">
        <v>115</v>
      </c>
      <c r="K74" s="16">
        <v>1660000</v>
      </c>
      <c r="L74" s="16">
        <v>0</v>
      </c>
      <c r="M74" s="50">
        <f>L74/K74</f>
        <v>0</v>
      </c>
    </row>
    <row r="75" spans="1:13" ht="30" customHeight="1" x14ac:dyDescent="0.25">
      <c r="A75" s="6" t="s">
        <v>76</v>
      </c>
      <c r="B75" s="27" t="s">
        <v>215</v>
      </c>
      <c r="C75" s="27" t="s">
        <v>139</v>
      </c>
      <c r="D75" s="27" t="s">
        <v>139</v>
      </c>
      <c r="E75" s="27" t="s">
        <v>139</v>
      </c>
      <c r="F75" s="27" t="s">
        <v>139</v>
      </c>
      <c r="G75" s="27" t="s">
        <v>139</v>
      </c>
      <c r="H75" s="27" t="s">
        <v>139</v>
      </c>
      <c r="I75" s="27" t="s">
        <v>139</v>
      </c>
      <c r="J75" s="10"/>
      <c r="K75" s="7">
        <f>K76+K80</f>
        <v>32389432</v>
      </c>
      <c r="L75" s="7">
        <f t="shared" ref="L75:M75" si="34">L76+L80</f>
        <v>2510775.7599999998</v>
      </c>
      <c r="M75" s="47">
        <f>L75/K75</f>
        <v>7.7518363397048762E-2</v>
      </c>
    </row>
    <row r="76" spans="1:13" ht="15" customHeight="1" x14ac:dyDescent="0.25">
      <c r="A76" s="1" t="s">
        <v>47</v>
      </c>
      <c r="B76" s="25" t="s">
        <v>140</v>
      </c>
      <c r="C76" s="25" t="s">
        <v>140</v>
      </c>
      <c r="D76" s="25" t="s">
        <v>140</v>
      </c>
      <c r="E76" s="25" t="s">
        <v>140</v>
      </c>
      <c r="F76" s="25" t="s">
        <v>140</v>
      </c>
      <c r="G76" s="25" t="s">
        <v>140</v>
      </c>
      <c r="H76" s="25" t="s">
        <v>140</v>
      </c>
      <c r="I76" s="25" t="s">
        <v>140</v>
      </c>
      <c r="J76" s="14"/>
      <c r="K76" s="14">
        <f t="shared" ref="K76:M76" si="35">K77</f>
        <v>25200000</v>
      </c>
      <c r="L76" s="14">
        <f t="shared" si="35"/>
        <v>2510775.7599999998</v>
      </c>
      <c r="M76" s="48">
        <f>L76/K76</f>
        <v>9.963395873015872E-2</v>
      </c>
    </row>
    <row r="77" spans="1:13" ht="15" customHeight="1" x14ac:dyDescent="0.25">
      <c r="A77" s="8" t="s">
        <v>48</v>
      </c>
      <c r="B77" s="26" t="s">
        <v>171</v>
      </c>
      <c r="C77" s="26" t="s">
        <v>171</v>
      </c>
      <c r="D77" s="26" t="s">
        <v>171</v>
      </c>
      <c r="E77" s="26" t="s">
        <v>171</v>
      </c>
      <c r="F77" s="26" t="s">
        <v>171</v>
      </c>
      <c r="G77" s="26" t="s">
        <v>171</v>
      </c>
      <c r="H77" s="26" t="s">
        <v>171</v>
      </c>
      <c r="I77" s="26" t="s">
        <v>171</v>
      </c>
      <c r="J77" s="13"/>
      <c r="K77" s="11">
        <f>K78+K79</f>
        <v>25200000</v>
      </c>
      <c r="L77" s="11">
        <f t="shared" ref="L77:M77" si="36">L78+L79</f>
        <v>2510775.7599999998</v>
      </c>
      <c r="M77" s="49">
        <f>L77/K77</f>
        <v>9.963395873015872E-2</v>
      </c>
    </row>
    <row r="78" spans="1:13" ht="15" customHeight="1" x14ac:dyDescent="0.25">
      <c r="A78" s="9"/>
      <c r="B78" s="24" t="s">
        <v>44</v>
      </c>
      <c r="C78" s="24" t="s">
        <v>44</v>
      </c>
      <c r="D78" s="24" t="s">
        <v>44</v>
      </c>
      <c r="E78" s="24" t="s">
        <v>44</v>
      </c>
      <c r="F78" s="24" t="s">
        <v>44</v>
      </c>
      <c r="G78" s="24" t="s">
        <v>44</v>
      </c>
      <c r="H78" s="24" t="s">
        <v>44</v>
      </c>
      <c r="I78" s="24" t="s">
        <v>44</v>
      </c>
      <c r="J78" s="12" t="s">
        <v>116</v>
      </c>
      <c r="K78" s="16">
        <v>10800000</v>
      </c>
      <c r="L78" s="16">
        <v>1933333.32</v>
      </c>
      <c r="M78" s="50">
        <f>L78/K78</f>
        <v>0.17901234444444444</v>
      </c>
    </row>
    <row r="79" spans="1:13" x14ac:dyDescent="0.25">
      <c r="A79" s="9"/>
      <c r="B79" s="24" t="s">
        <v>13</v>
      </c>
      <c r="C79" s="24" t="s">
        <v>13</v>
      </c>
      <c r="D79" s="24" t="s">
        <v>13</v>
      </c>
      <c r="E79" s="24" t="s">
        <v>13</v>
      </c>
      <c r="F79" s="24" t="s">
        <v>13</v>
      </c>
      <c r="G79" s="24" t="s">
        <v>13</v>
      </c>
      <c r="H79" s="24" t="s">
        <v>13</v>
      </c>
      <c r="I79" s="24" t="s">
        <v>13</v>
      </c>
      <c r="J79" s="12" t="s">
        <v>117</v>
      </c>
      <c r="K79" s="16">
        <v>14400000</v>
      </c>
      <c r="L79" s="16">
        <v>577442.43999999994</v>
      </c>
      <c r="M79" s="50">
        <f>L79/K79</f>
        <v>4.0100169444444438E-2</v>
      </c>
    </row>
    <row r="80" spans="1:13" x14ac:dyDescent="0.25">
      <c r="A80" s="1" t="s">
        <v>242</v>
      </c>
      <c r="B80" s="25" t="s">
        <v>164</v>
      </c>
      <c r="C80" s="25" t="s">
        <v>164</v>
      </c>
      <c r="D80" s="25" t="s">
        <v>164</v>
      </c>
      <c r="E80" s="25" t="s">
        <v>164</v>
      </c>
      <c r="F80" s="25" t="s">
        <v>164</v>
      </c>
      <c r="G80" s="25" t="s">
        <v>164</v>
      </c>
      <c r="H80" s="25" t="s">
        <v>164</v>
      </c>
      <c r="I80" s="25" t="s">
        <v>164</v>
      </c>
      <c r="J80" s="14"/>
      <c r="K80" s="14">
        <f>K81</f>
        <v>7189432</v>
      </c>
      <c r="L80" s="14">
        <f t="shared" ref="L80:M80" si="37">L81</f>
        <v>0</v>
      </c>
      <c r="M80" s="48">
        <f>L80/K80</f>
        <v>0</v>
      </c>
    </row>
    <row r="81" spans="1:13" ht="30" customHeight="1" x14ac:dyDescent="0.25">
      <c r="A81" s="8" t="s">
        <v>243</v>
      </c>
      <c r="B81" s="26" t="s">
        <v>172</v>
      </c>
      <c r="C81" s="26" t="s">
        <v>172</v>
      </c>
      <c r="D81" s="26" t="s">
        <v>172</v>
      </c>
      <c r="E81" s="26" t="s">
        <v>172</v>
      </c>
      <c r="F81" s="26" t="s">
        <v>172</v>
      </c>
      <c r="G81" s="26" t="s">
        <v>172</v>
      </c>
      <c r="H81" s="26" t="s">
        <v>172</v>
      </c>
      <c r="I81" s="26" t="s">
        <v>172</v>
      </c>
      <c r="J81" s="13"/>
      <c r="K81" s="11">
        <f>K82+K83+K84</f>
        <v>7189432</v>
      </c>
      <c r="L81" s="11">
        <f t="shared" ref="L81:M81" si="38">L82+L83+L84</f>
        <v>0</v>
      </c>
      <c r="M81" s="49">
        <f>L81/K81</f>
        <v>0</v>
      </c>
    </row>
    <row r="82" spans="1:13" x14ac:dyDescent="0.25">
      <c r="A82" s="9"/>
      <c r="B82" s="24" t="s">
        <v>80</v>
      </c>
      <c r="C82" s="24" t="s">
        <v>80</v>
      </c>
      <c r="D82" s="24" t="s">
        <v>80</v>
      </c>
      <c r="E82" s="24" t="s">
        <v>80</v>
      </c>
      <c r="F82" s="24" t="s">
        <v>80</v>
      </c>
      <c r="G82" s="24" t="s">
        <v>80</v>
      </c>
      <c r="H82" s="24" t="s">
        <v>80</v>
      </c>
      <c r="I82" s="24" t="s">
        <v>80</v>
      </c>
      <c r="J82" s="12" t="s">
        <v>173</v>
      </c>
      <c r="K82" s="16">
        <v>3189432</v>
      </c>
      <c r="L82" s="16">
        <v>0</v>
      </c>
      <c r="M82" s="52"/>
    </row>
    <row r="83" spans="1:13" hidden="1" x14ac:dyDescent="0.25">
      <c r="A83" s="9"/>
      <c r="B83" s="24" t="s">
        <v>73</v>
      </c>
      <c r="C83" s="24" t="s">
        <v>73</v>
      </c>
      <c r="D83" s="24" t="s">
        <v>73</v>
      </c>
      <c r="E83" s="24" t="s">
        <v>73</v>
      </c>
      <c r="F83" s="24" t="s">
        <v>73</v>
      </c>
      <c r="G83" s="24" t="s">
        <v>73</v>
      </c>
      <c r="H83" s="24" t="s">
        <v>73</v>
      </c>
      <c r="I83" s="24" t="s">
        <v>73</v>
      </c>
      <c r="J83" s="12" t="s">
        <v>174</v>
      </c>
      <c r="K83" s="16">
        <v>0</v>
      </c>
      <c r="L83" s="16">
        <v>0</v>
      </c>
      <c r="M83" s="52"/>
    </row>
    <row r="84" spans="1:13" ht="30" customHeight="1" x14ac:dyDescent="0.25">
      <c r="A84" s="9"/>
      <c r="B84" s="24" t="s">
        <v>217</v>
      </c>
      <c r="C84" s="24"/>
      <c r="D84" s="24"/>
      <c r="E84" s="24"/>
      <c r="F84" s="24"/>
      <c r="G84" s="24"/>
      <c r="H84" s="24"/>
      <c r="I84" s="24"/>
      <c r="J84" s="12" t="s">
        <v>216</v>
      </c>
      <c r="K84" s="16">
        <v>4000000</v>
      </c>
      <c r="L84" s="16">
        <v>0</v>
      </c>
      <c r="M84" s="52"/>
    </row>
    <row r="85" spans="1:13" ht="30" customHeight="1" x14ac:dyDescent="0.25">
      <c r="A85" s="6" t="s">
        <v>60</v>
      </c>
      <c r="B85" s="27" t="s">
        <v>218</v>
      </c>
      <c r="C85" s="27" t="s">
        <v>78</v>
      </c>
      <c r="D85" s="27" t="s">
        <v>78</v>
      </c>
      <c r="E85" s="27" t="s">
        <v>78</v>
      </c>
      <c r="F85" s="27" t="s">
        <v>78</v>
      </c>
      <c r="G85" s="27" t="s">
        <v>78</v>
      </c>
      <c r="H85" s="27" t="s">
        <v>78</v>
      </c>
      <c r="I85" s="27" t="s">
        <v>78</v>
      </c>
      <c r="J85" s="10"/>
      <c r="K85" s="7">
        <f t="shared" ref="K85:M85" si="39">K87</f>
        <v>808000</v>
      </c>
      <c r="L85" s="7">
        <f t="shared" si="39"/>
        <v>98000</v>
      </c>
      <c r="M85" s="47">
        <f>L85/K85</f>
        <v>0.12128712871287128</v>
      </c>
    </row>
    <row r="86" spans="1:13" ht="15" customHeight="1" x14ac:dyDescent="0.25">
      <c r="A86" s="1" t="s">
        <v>49</v>
      </c>
      <c r="B86" s="25" t="s">
        <v>140</v>
      </c>
      <c r="C86" s="25" t="s">
        <v>140</v>
      </c>
      <c r="D86" s="25" t="s">
        <v>140</v>
      </c>
      <c r="E86" s="25" t="s">
        <v>140</v>
      </c>
      <c r="F86" s="25" t="s">
        <v>140</v>
      </c>
      <c r="G86" s="25" t="s">
        <v>140</v>
      </c>
      <c r="H86" s="25" t="s">
        <v>140</v>
      </c>
      <c r="I86" s="25" t="s">
        <v>140</v>
      </c>
      <c r="J86" s="14"/>
      <c r="K86" s="14">
        <f t="shared" ref="K86:M86" si="40">K87</f>
        <v>808000</v>
      </c>
      <c r="L86" s="14">
        <f t="shared" si="40"/>
        <v>98000</v>
      </c>
      <c r="M86" s="48">
        <f>L86/K86</f>
        <v>0.12128712871287128</v>
      </c>
    </row>
    <row r="87" spans="1:13" x14ac:dyDescent="0.25">
      <c r="A87" s="8" t="s">
        <v>50</v>
      </c>
      <c r="B87" s="26" t="s">
        <v>175</v>
      </c>
      <c r="C87" s="26" t="s">
        <v>175</v>
      </c>
      <c r="D87" s="26" t="s">
        <v>175</v>
      </c>
      <c r="E87" s="26" t="s">
        <v>175</v>
      </c>
      <c r="F87" s="26" t="s">
        <v>175</v>
      </c>
      <c r="G87" s="26" t="s">
        <v>175</v>
      </c>
      <c r="H87" s="26" t="s">
        <v>175</v>
      </c>
      <c r="I87" s="26" t="s">
        <v>175</v>
      </c>
      <c r="J87" s="13"/>
      <c r="K87" s="11">
        <f t="shared" ref="K87:M87" si="41">K88+K89</f>
        <v>808000</v>
      </c>
      <c r="L87" s="11">
        <f t="shared" si="41"/>
        <v>98000</v>
      </c>
      <c r="M87" s="49">
        <f>L87/K87</f>
        <v>0.12128712871287128</v>
      </c>
    </row>
    <row r="88" spans="1:13" ht="15" customHeight="1" x14ac:dyDescent="0.25">
      <c r="A88" s="9"/>
      <c r="B88" s="24" t="s">
        <v>24</v>
      </c>
      <c r="C88" s="24" t="s">
        <v>24</v>
      </c>
      <c r="D88" s="24" t="s">
        <v>24</v>
      </c>
      <c r="E88" s="24" t="s">
        <v>24</v>
      </c>
      <c r="F88" s="24" t="s">
        <v>24</v>
      </c>
      <c r="G88" s="24" t="s">
        <v>24</v>
      </c>
      <c r="H88" s="24" t="s">
        <v>24</v>
      </c>
      <c r="I88" s="24" t="s">
        <v>24</v>
      </c>
      <c r="J88" s="12" t="s">
        <v>134</v>
      </c>
      <c r="K88" s="16">
        <v>400000</v>
      </c>
      <c r="L88" s="16">
        <v>98000</v>
      </c>
      <c r="M88" s="50">
        <f>L88/K88</f>
        <v>0.245</v>
      </c>
    </row>
    <row r="89" spans="1:13" ht="15" customHeight="1" x14ac:dyDescent="0.25">
      <c r="A89" s="9"/>
      <c r="B89" s="21" t="s">
        <v>14</v>
      </c>
      <c r="C89" s="22" t="s">
        <v>14</v>
      </c>
      <c r="D89" s="22" t="s">
        <v>14</v>
      </c>
      <c r="E89" s="22" t="s">
        <v>14</v>
      </c>
      <c r="F89" s="22" t="s">
        <v>14</v>
      </c>
      <c r="G89" s="22" t="s">
        <v>14</v>
      </c>
      <c r="H89" s="22" t="s">
        <v>14</v>
      </c>
      <c r="I89" s="23" t="s">
        <v>14</v>
      </c>
      <c r="J89" s="12" t="s">
        <v>135</v>
      </c>
      <c r="K89" s="16">
        <f>379200+28800</f>
        <v>408000</v>
      </c>
      <c r="L89" s="16">
        <v>0</v>
      </c>
      <c r="M89" s="50">
        <f>L89/K89</f>
        <v>0</v>
      </c>
    </row>
    <row r="90" spans="1:13" ht="60" customHeight="1" x14ac:dyDescent="0.25">
      <c r="A90" s="6" t="s">
        <v>61</v>
      </c>
      <c r="B90" s="27" t="s">
        <v>219</v>
      </c>
      <c r="C90" s="27" t="s">
        <v>176</v>
      </c>
      <c r="D90" s="27" t="s">
        <v>176</v>
      </c>
      <c r="E90" s="27" t="s">
        <v>176</v>
      </c>
      <c r="F90" s="27" t="s">
        <v>176</v>
      </c>
      <c r="G90" s="27" t="s">
        <v>176</v>
      </c>
      <c r="H90" s="27" t="s">
        <v>176</v>
      </c>
      <c r="I90" s="27" t="s">
        <v>176</v>
      </c>
      <c r="J90" s="10"/>
      <c r="K90" s="10">
        <f>K91+K102</f>
        <v>10650000</v>
      </c>
      <c r="L90" s="10">
        <f t="shared" ref="L90:M90" si="42">L91+L102</f>
        <v>2116527.35</v>
      </c>
      <c r="M90" s="47">
        <f>L90/K90</f>
        <v>0.19873496244131456</v>
      </c>
    </row>
    <row r="91" spans="1:13" x14ac:dyDescent="0.25">
      <c r="A91" s="1" t="s">
        <v>51</v>
      </c>
      <c r="B91" s="25" t="s">
        <v>140</v>
      </c>
      <c r="C91" s="25" t="s">
        <v>140</v>
      </c>
      <c r="D91" s="25" t="s">
        <v>140</v>
      </c>
      <c r="E91" s="25" t="s">
        <v>140</v>
      </c>
      <c r="F91" s="25" t="s">
        <v>140</v>
      </c>
      <c r="G91" s="25" t="s">
        <v>140</v>
      </c>
      <c r="H91" s="25" t="s">
        <v>140</v>
      </c>
      <c r="I91" s="25" t="s">
        <v>140</v>
      </c>
      <c r="J91" s="14"/>
      <c r="K91" s="14">
        <f>K92+K94+K97+K100</f>
        <v>10650000</v>
      </c>
      <c r="L91" s="14">
        <f t="shared" ref="L91:M91" si="43">L92+L94+L97+L100</f>
        <v>2116527.35</v>
      </c>
      <c r="M91" s="48">
        <f>L91/K91</f>
        <v>0.19873496244131456</v>
      </c>
    </row>
    <row r="92" spans="1:13" ht="15" customHeight="1" x14ac:dyDescent="0.25">
      <c r="A92" s="8" t="s">
        <v>52</v>
      </c>
      <c r="B92" s="26" t="s">
        <v>177</v>
      </c>
      <c r="C92" s="26" t="s">
        <v>177</v>
      </c>
      <c r="D92" s="26" t="s">
        <v>177</v>
      </c>
      <c r="E92" s="26" t="s">
        <v>177</v>
      </c>
      <c r="F92" s="26" t="s">
        <v>177</v>
      </c>
      <c r="G92" s="26" t="s">
        <v>177</v>
      </c>
      <c r="H92" s="26" t="s">
        <v>177</v>
      </c>
      <c r="I92" s="26" t="s">
        <v>177</v>
      </c>
      <c r="J92" s="13"/>
      <c r="K92" s="11">
        <f>K93</f>
        <v>200000</v>
      </c>
      <c r="L92" s="11">
        <f t="shared" ref="L92:M92" si="44">L93</f>
        <v>0</v>
      </c>
      <c r="M92" s="49">
        <f>L92/K92</f>
        <v>0</v>
      </c>
    </row>
    <row r="93" spans="1:13" ht="15" customHeight="1" x14ac:dyDescent="0.25">
      <c r="A93" s="9"/>
      <c r="B93" s="24" t="s">
        <v>118</v>
      </c>
      <c r="C93" s="24" t="s">
        <v>118</v>
      </c>
      <c r="D93" s="24" t="s">
        <v>118</v>
      </c>
      <c r="E93" s="24" t="s">
        <v>118</v>
      </c>
      <c r="F93" s="24" t="s">
        <v>118</v>
      </c>
      <c r="G93" s="24" t="s">
        <v>118</v>
      </c>
      <c r="H93" s="24" t="s">
        <v>118</v>
      </c>
      <c r="I93" s="24" t="s">
        <v>118</v>
      </c>
      <c r="J93" s="12" t="s">
        <v>119</v>
      </c>
      <c r="K93" s="15">
        <v>200000</v>
      </c>
      <c r="L93" s="15">
        <v>0</v>
      </c>
      <c r="M93" s="50">
        <f>L93/K93</f>
        <v>0</v>
      </c>
    </row>
    <row r="94" spans="1:13" ht="15" customHeight="1" x14ac:dyDescent="0.25">
      <c r="A94" s="8" t="s">
        <v>244</v>
      </c>
      <c r="B94" s="26" t="s">
        <v>178</v>
      </c>
      <c r="C94" s="26" t="s">
        <v>178</v>
      </c>
      <c r="D94" s="26" t="s">
        <v>178</v>
      </c>
      <c r="E94" s="26" t="s">
        <v>178</v>
      </c>
      <c r="F94" s="26" t="s">
        <v>178</v>
      </c>
      <c r="G94" s="26" t="s">
        <v>178</v>
      </c>
      <c r="H94" s="26" t="s">
        <v>178</v>
      </c>
      <c r="I94" s="26" t="s">
        <v>178</v>
      </c>
      <c r="J94" s="13"/>
      <c r="K94" s="13">
        <f>K95+K96</f>
        <v>1600000</v>
      </c>
      <c r="L94" s="13">
        <f t="shared" ref="L94:M94" si="45">L95+L96</f>
        <v>266666.65999999997</v>
      </c>
      <c r="M94" s="49">
        <f>L94/K94</f>
        <v>0.16666666249999998</v>
      </c>
    </row>
    <row r="95" spans="1:13" ht="30" hidden="1" customHeight="1" x14ac:dyDescent="0.25">
      <c r="A95" s="9"/>
      <c r="B95" s="24" t="s">
        <v>5</v>
      </c>
      <c r="C95" s="24"/>
      <c r="D95" s="24"/>
      <c r="E95" s="24"/>
      <c r="F95" s="24"/>
      <c r="G95" s="24"/>
      <c r="H95" s="24"/>
      <c r="I95" s="24"/>
      <c r="J95" s="12" t="s">
        <v>120</v>
      </c>
      <c r="K95" s="12">
        <v>0</v>
      </c>
      <c r="L95" s="12">
        <v>0</v>
      </c>
      <c r="M95" s="50"/>
    </row>
    <row r="96" spans="1:13" x14ac:dyDescent="0.25">
      <c r="A96" s="9"/>
      <c r="B96" s="24" t="s">
        <v>19</v>
      </c>
      <c r="C96" s="24"/>
      <c r="D96" s="24"/>
      <c r="E96" s="24"/>
      <c r="F96" s="24"/>
      <c r="G96" s="24"/>
      <c r="H96" s="24"/>
      <c r="I96" s="24"/>
      <c r="J96" s="12" t="s">
        <v>121</v>
      </c>
      <c r="K96" s="12">
        <v>1600000</v>
      </c>
      <c r="L96" s="12">
        <v>266666.65999999997</v>
      </c>
      <c r="M96" s="50">
        <f>L96/K96</f>
        <v>0.16666666249999998</v>
      </c>
    </row>
    <row r="97" spans="1:13" x14ac:dyDescent="0.25">
      <c r="A97" s="8" t="s">
        <v>245</v>
      </c>
      <c r="B97" s="26" t="s">
        <v>179</v>
      </c>
      <c r="C97" s="26" t="s">
        <v>179</v>
      </c>
      <c r="D97" s="26" t="s">
        <v>179</v>
      </c>
      <c r="E97" s="26" t="s">
        <v>179</v>
      </c>
      <c r="F97" s="26" t="s">
        <v>179</v>
      </c>
      <c r="G97" s="26" t="s">
        <v>179</v>
      </c>
      <c r="H97" s="26" t="s">
        <v>179</v>
      </c>
      <c r="I97" s="26" t="s">
        <v>179</v>
      </c>
      <c r="J97" s="13"/>
      <c r="K97" s="11">
        <f>K98+K99</f>
        <v>400000</v>
      </c>
      <c r="L97" s="11">
        <f t="shared" ref="L97:M97" si="46">L98+L99</f>
        <v>0</v>
      </c>
      <c r="M97" s="49">
        <f>L97/K97</f>
        <v>0</v>
      </c>
    </row>
    <row r="98" spans="1:13" ht="30" hidden="1" customHeight="1" x14ac:dyDescent="0.25">
      <c r="A98" s="9"/>
      <c r="B98" s="24" t="s">
        <v>6</v>
      </c>
      <c r="C98" s="24"/>
      <c r="D98" s="24"/>
      <c r="E98" s="24"/>
      <c r="F98" s="24"/>
      <c r="G98" s="24"/>
      <c r="H98" s="24"/>
      <c r="I98" s="24"/>
      <c r="J98" s="12" t="s">
        <v>122</v>
      </c>
      <c r="K98" s="12">
        <v>0</v>
      </c>
      <c r="L98" s="12">
        <v>0</v>
      </c>
      <c r="M98" s="50"/>
    </row>
    <row r="99" spans="1:13" ht="30" customHeight="1" x14ac:dyDescent="0.25">
      <c r="A99" s="9"/>
      <c r="B99" s="24" t="s">
        <v>7</v>
      </c>
      <c r="C99" s="24"/>
      <c r="D99" s="24"/>
      <c r="E99" s="24"/>
      <c r="F99" s="24"/>
      <c r="G99" s="24"/>
      <c r="H99" s="24"/>
      <c r="I99" s="24"/>
      <c r="J99" s="12" t="s">
        <v>123</v>
      </c>
      <c r="K99" s="12">
        <v>400000</v>
      </c>
      <c r="L99" s="12">
        <v>0</v>
      </c>
      <c r="M99" s="50">
        <f>L99/K99</f>
        <v>0</v>
      </c>
    </row>
    <row r="100" spans="1:13" x14ac:dyDescent="0.25">
      <c r="A100" s="8" t="s">
        <v>246</v>
      </c>
      <c r="B100" s="26" t="s">
        <v>180</v>
      </c>
      <c r="C100" s="26" t="s">
        <v>180</v>
      </c>
      <c r="D100" s="26" t="s">
        <v>180</v>
      </c>
      <c r="E100" s="26" t="s">
        <v>180</v>
      </c>
      <c r="F100" s="26" t="s">
        <v>180</v>
      </c>
      <c r="G100" s="26" t="s">
        <v>180</v>
      </c>
      <c r="H100" s="26" t="s">
        <v>180</v>
      </c>
      <c r="I100" s="26" t="s">
        <v>180</v>
      </c>
      <c r="J100" s="13"/>
      <c r="K100" s="11">
        <f t="shared" ref="K100:M100" si="47">K101</f>
        <v>8450000</v>
      </c>
      <c r="L100" s="11">
        <f t="shared" si="47"/>
        <v>1849860.69</v>
      </c>
      <c r="M100" s="49">
        <f>L100/K100</f>
        <v>0.218918424852071</v>
      </c>
    </row>
    <row r="101" spans="1:13" x14ac:dyDescent="0.25">
      <c r="A101" s="9"/>
      <c r="B101" s="24" t="s">
        <v>8</v>
      </c>
      <c r="C101" s="24" t="s">
        <v>8</v>
      </c>
      <c r="D101" s="24" t="s">
        <v>8</v>
      </c>
      <c r="E101" s="24" t="s">
        <v>8</v>
      </c>
      <c r="F101" s="24" t="s">
        <v>8</v>
      </c>
      <c r="G101" s="24" t="s">
        <v>8</v>
      </c>
      <c r="H101" s="24" t="s">
        <v>8</v>
      </c>
      <c r="I101" s="24" t="s">
        <v>8</v>
      </c>
      <c r="J101" s="12" t="s">
        <v>124</v>
      </c>
      <c r="K101" s="16">
        <v>8450000</v>
      </c>
      <c r="L101" s="16">
        <v>1849860.69</v>
      </c>
      <c r="M101" s="50">
        <f>L101/K101</f>
        <v>0.218918424852071</v>
      </c>
    </row>
    <row r="102" spans="1:13" ht="15" hidden="1" customHeight="1" x14ac:dyDescent="0.25">
      <c r="A102" s="1"/>
      <c r="B102" s="25" t="s">
        <v>164</v>
      </c>
      <c r="C102" s="25" t="s">
        <v>164</v>
      </c>
      <c r="D102" s="25" t="s">
        <v>164</v>
      </c>
      <c r="E102" s="25" t="s">
        <v>164</v>
      </c>
      <c r="F102" s="25" t="s">
        <v>164</v>
      </c>
      <c r="G102" s="25" t="s">
        <v>164</v>
      </c>
      <c r="H102" s="25" t="s">
        <v>164</v>
      </c>
      <c r="I102" s="25" t="s">
        <v>164</v>
      </c>
      <c r="J102" s="14"/>
      <c r="K102" s="14">
        <f>K103</f>
        <v>0</v>
      </c>
      <c r="L102" s="14">
        <f t="shared" ref="L102:M103" si="48">L103</f>
        <v>0</v>
      </c>
      <c r="M102" s="48"/>
    </row>
    <row r="103" spans="1:13" ht="30" hidden="1" customHeight="1" x14ac:dyDescent="0.25">
      <c r="A103" s="8"/>
      <c r="B103" s="26" t="s">
        <v>181</v>
      </c>
      <c r="C103" s="26" t="s">
        <v>181</v>
      </c>
      <c r="D103" s="26" t="s">
        <v>181</v>
      </c>
      <c r="E103" s="26" t="s">
        <v>181</v>
      </c>
      <c r="F103" s="26" t="s">
        <v>181</v>
      </c>
      <c r="G103" s="26" t="s">
        <v>181</v>
      </c>
      <c r="H103" s="26" t="s">
        <v>181</v>
      </c>
      <c r="I103" s="26" t="s">
        <v>181</v>
      </c>
      <c r="J103" s="13"/>
      <c r="K103" s="11">
        <f>K104</f>
        <v>0</v>
      </c>
      <c r="L103" s="11">
        <f t="shared" si="48"/>
        <v>0</v>
      </c>
      <c r="M103" s="49"/>
    </row>
    <row r="104" spans="1:13" ht="45" hidden="1" customHeight="1" x14ac:dyDescent="0.25">
      <c r="A104" s="9"/>
      <c r="B104" s="24" t="s">
        <v>182</v>
      </c>
      <c r="C104" s="24" t="s">
        <v>182</v>
      </c>
      <c r="D104" s="24" t="s">
        <v>182</v>
      </c>
      <c r="E104" s="24" t="s">
        <v>182</v>
      </c>
      <c r="F104" s="24" t="s">
        <v>182</v>
      </c>
      <c r="G104" s="24" t="s">
        <v>182</v>
      </c>
      <c r="H104" s="24" t="s">
        <v>182</v>
      </c>
      <c r="I104" s="24" t="s">
        <v>182</v>
      </c>
      <c r="J104" s="12" t="s">
        <v>183</v>
      </c>
      <c r="K104" s="12">
        <v>0</v>
      </c>
      <c r="L104" s="12">
        <v>0</v>
      </c>
      <c r="M104" s="50"/>
    </row>
    <row r="105" spans="1:13" ht="45" hidden="1" customHeight="1" x14ac:dyDescent="0.25">
      <c r="A105" s="6"/>
      <c r="B105" s="27" t="s">
        <v>220</v>
      </c>
      <c r="C105" s="27" t="s">
        <v>77</v>
      </c>
      <c r="D105" s="27" t="s">
        <v>77</v>
      </c>
      <c r="E105" s="27" t="s">
        <v>77</v>
      </c>
      <c r="F105" s="27" t="s">
        <v>77</v>
      </c>
      <c r="G105" s="27" t="s">
        <v>77</v>
      </c>
      <c r="H105" s="27" t="s">
        <v>77</v>
      </c>
      <c r="I105" s="27" t="s">
        <v>77</v>
      </c>
      <c r="J105" s="10"/>
      <c r="K105" s="7">
        <f>K106+K109</f>
        <v>0</v>
      </c>
      <c r="L105" s="7">
        <f t="shared" ref="L105:M105" si="49">L106+L109</f>
        <v>0</v>
      </c>
      <c r="M105" s="47"/>
    </row>
    <row r="106" spans="1:13" ht="15" hidden="1" customHeight="1" x14ac:dyDescent="0.25">
      <c r="A106" s="1"/>
      <c r="B106" s="25" t="s">
        <v>140</v>
      </c>
      <c r="C106" s="25" t="s">
        <v>140</v>
      </c>
      <c r="D106" s="25" t="s">
        <v>140</v>
      </c>
      <c r="E106" s="25" t="s">
        <v>140</v>
      </c>
      <c r="F106" s="25" t="s">
        <v>140</v>
      </c>
      <c r="G106" s="25" t="s">
        <v>140</v>
      </c>
      <c r="H106" s="25" t="s">
        <v>140</v>
      </c>
      <c r="I106" s="25" t="s">
        <v>140</v>
      </c>
      <c r="J106" s="14"/>
      <c r="K106" s="14">
        <f t="shared" ref="K106:M107" si="50">K107</f>
        <v>0</v>
      </c>
      <c r="L106" s="14">
        <f t="shared" si="50"/>
        <v>0</v>
      </c>
      <c r="M106" s="48"/>
    </row>
    <row r="107" spans="1:13" ht="45" hidden="1" customHeight="1" x14ac:dyDescent="0.25">
      <c r="A107" s="8"/>
      <c r="B107" s="26" t="s">
        <v>221</v>
      </c>
      <c r="C107" s="26" t="s">
        <v>184</v>
      </c>
      <c r="D107" s="26" t="s">
        <v>184</v>
      </c>
      <c r="E107" s="26" t="s">
        <v>184</v>
      </c>
      <c r="F107" s="26" t="s">
        <v>184</v>
      </c>
      <c r="G107" s="26" t="s">
        <v>184</v>
      </c>
      <c r="H107" s="26" t="s">
        <v>184</v>
      </c>
      <c r="I107" s="26" t="s">
        <v>184</v>
      </c>
      <c r="J107" s="13"/>
      <c r="K107" s="11">
        <f>K108</f>
        <v>0</v>
      </c>
      <c r="L107" s="11">
        <f t="shared" si="50"/>
        <v>0</v>
      </c>
      <c r="M107" s="49"/>
    </row>
    <row r="108" spans="1:13" ht="30" hidden="1" customHeight="1" x14ac:dyDescent="0.25">
      <c r="A108" s="9"/>
      <c r="B108" s="24" t="s">
        <v>222</v>
      </c>
      <c r="C108" s="24" t="s">
        <v>90</v>
      </c>
      <c r="D108" s="24" t="s">
        <v>90</v>
      </c>
      <c r="E108" s="24" t="s">
        <v>90</v>
      </c>
      <c r="F108" s="24" t="s">
        <v>90</v>
      </c>
      <c r="G108" s="24" t="s">
        <v>90</v>
      </c>
      <c r="H108" s="24" t="s">
        <v>90</v>
      </c>
      <c r="I108" s="24" t="s">
        <v>90</v>
      </c>
      <c r="J108" s="12" t="s">
        <v>127</v>
      </c>
      <c r="K108" s="16">
        <v>0</v>
      </c>
      <c r="L108" s="16">
        <v>0</v>
      </c>
      <c r="M108" s="52"/>
    </row>
    <row r="109" spans="1:13" ht="15" hidden="1" customHeight="1" x14ac:dyDescent="0.25">
      <c r="A109" s="1"/>
      <c r="B109" s="25" t="s">
        <v>164</v>
      </c>
      <c r="C109" s="25" t="s">
        <v>164</v>
      </c>
      <c r="D109" s="25" t="s">
        <v>164</v>
      </c>
      <c r="E109" s="25" t="s">
        <v>164</v>
      </c>
      <c r="F109" s="25" t="s">
        <v>164</v>
      </c>
      <c r="G109" s="25" t="s">
        <v>164</v>
      </c>
      <c r="H109" s="25" t="s">
        <v>164</v>
      </c>
      <c r="I109" s="25" t="s">
        <v>164</v>
      </c>
      <c r="J109" s="14"/>
      <c r="K109" s="14">
        <f t="shared" ref="K109:M110" si="51">K110</f>
        <v>0</v>
      </c>
      <c r="L109" s="14">
        <f t="shared" si="51"/>
        <v>0</v>
      </c>
      <c r="M109" s="48"/>
    </row>
    <row r="110" spans="1:13" ht="15" hidden="1" customHeight="1" x14ac:dyDescent="0.25">
      <c r="A110" s="8"/>
      <c r="B110" s="26" t="s">
        <v>185</v>
      </c>
      <c r="C110" s="26" t="s">
        <v>185</v>
      </c>
      <c r="D110" s="26" t="s">
        <v>185</v>
      </c>
      <c r="E110" s="26" t="s">
        <v>185</v>
      </c>
      <c r="F110" s="26" t="s">
        <v>185</v>
      </c>
      <c r="G110" s="26" t="s">
        <v>185</v>
      </c>
      <c r="H110" s="26" t="s">
        <v>185</v>
      </c>
      <c r="I110" s="26" t="s">
        <v>185</v>
      </c>
      <c r="J110" s="13"/>
      <c r="K110" s="11">
        <f>K111</f>
        <v>0</v>
      </c>
      <c r="L110" s="11">
        <f t="shared" si="51"/>
        <v>0</v>
      </c>
      <c r="M110" s="49"/>
    </row>
    <row r="111" spans="1:13" ht="45" hidden="1" customHeight="1" x14ac:dyDescent="0.25">
      <c r="A111" s="9"/>
      <c r="B111" s="24" t="s">
        <v>223</v>
      </c>
      <c r="C111" s="24" t="s">
        <v>91</v>
      </c>
      <c r="D111" s="24" t="s">
        <v>91</v>
      </c>
      <c r="E111" s="24" t="s">
        <v>91</v>
      </c>
      <c r="F111" s="24" t="s">
        <v>91</v>
      </c>
      <c r="G111" s="24" t="s">
        <v>91</v>
      </c>
      <c r="H111" s="24" t="s">
        <v>91</v>
      </c>
      <c r="I111" s="24" t="s">
        <v>91</v>
      </c>
      <c r="J111" s="12" t="s">
        <v>186</v>
      </c>
      <c r="K111" s="16">
        <v>0</v>
      </c>
      <c r="L111" s="16">
        <v>0</v>
      </c>
      <c r="M111" s="52"/>
    </row>
    <row r="112" spans="1:13" ht="45" customHeight="1" x14ac:dyDescent="0.25">
      <c r="A112" s="6" t="s">
        <v>62</v>
      </c>
      <c r="B112" s="27" t="s">
        <v>224</v>
      </c>
      <c r="C112" s="27" t="s">
        <v>65</v>
      </c>
      <c r="D112" s="27" t="s">
        <v>65</v>
      </c>
      <c r="E112" s="27" t="s">
        <v>65</v>
      </c>
      <c r="F112" s="27" t="s">
        <v>65</v>
      </c>
      <c r="G112" s="27" t="s">
        <v>65</v>
      </c>
      <c r="H112" s="27" t="s">
        <v>65</v>
      </c>
      <c r="I112" s="27" t="s">
        <v>65</v>
      </c>
      <c r="J112" s="10"/>
      <c r="K112" s="7">
        <f>K113+K116+K120</f>
        <v>34114320</v>
      </c>
      <c r="L112" s="7">
        <f t="shared" ref="L112:M112" si="52">L113+L116+L120</f>
        <v>0</v>
      </c>
      <c r="M112" s="47">
        <f>L112/K112</f>
        <v>0</v>
      </c>
    </row>
    <row r="113" spans="1:13" ht="15" hidden="1" customHeight="1" x14ac:dyDescent="0.25">
      <c r="A113" s="1"/>
      <c r="B113" s="25" t="s">
        <v>144</v>
      </c>
      <c r="C113" s="25" t="s">
        <v>144</v>
      </c>
      <c r="D113" s="25" t="s">
        <v>144</v>
      </c>
      <c r="E113" s="25" t="s">
        <v>144</v>
      </c>
      <c r="F113" s="25" t="s">
        <v>144</v>
      </c>
      <c r="G113" s="25" t="s">
        <v>144</v>
      </c>
      <c r="H113" s="25" t="s">
        <v>144</v>
      </c>
      <c r="I113" s="25" t="s">
        <v>144</v>
      </c>
      <c r="J113" s="14"/>
      <c r="K113" s="14">
        <f t="shared" ref="K113:M114" si="53">K114</f>
        <v>0</v>
      </c>
      <c r="L113" s="14">
        <f t="shared" si="53"/>
        <v>0</v>
      </c>
      <c r="M113" s="48"/>
    </row>
    <row r="114" spans="1:13" ht="15" hidden="1" customHeight="1" x14ac:dyDescent="0.25">
      <c r="A114" s="8"/>
      <c r="B114" s="26" t="s">
        <v>187</v>
      </c>
      <c r="C114" s="26" t="s">
        <v>187</v>
      </c>
      <c r="D114" s="26" t="s">
        <v>187</v>
      </c>
      <c r="E114" s="26" t="s">
        <v>187</v>
      </c>
      <c r="F114" s="26" t="s">
        <v>187</v>
      </c>
      <c r="G114" s="26" t="s">
        <v>187</v>
      </c>
      <c r="H114" s="26" t="s">
        <v>187</v>
      </c>
      <c r="I114" s="26" t="s">
        <v>187</v>
      </c>
      <c r="J114" s="13"/>
      <c r="K114" s="11">
        <f>K115</f>
        <v>0</v>
      </c>
      <c r="L114" s="11">
        <f t="shared" si="53"/>
        <v>0</v>
      </c>
      <c r="M114" s="49"/>
    </row>
    <row r="115" spans="1:13" ht="15" hidden="1" customHeight="1" x14ac:dyDescent="0.25">
      <c r="A115" s="9"/>
      <c r="B115" s="24" t="s">
        <v>63</v>
      </c>
      <c r="C115" s="24" t="s">
        <v>63</v>
      </c>
      <c r="D115" s="24" t="s">
        <v>63</v>
      </c>
      <c r="E115" s="24" t="s">
        <v>63</v>
      </c>
      <c r="F115" s="24" t="s">
        <v>63</v>
      </c>
      <c r="G115" s="24" t="s">
        <v>63</v>
      </c>
      <c r="H115" s="24" t="s">
        <v>63</v>
      </c>
      <c r="I115" s="24" t="s">
        <v>63</v>
      </c>
      <c r="J115" s="12" t="s">
        <v>188</v>
      </c>
      <c r="K115" s="16">
        <f>4414320-4414320</f>
        <v>0</v>
      </c>
      <c r="L115" s="16">
        <v>0</v>
      </c>
      <c r="M115" s="52"/>
    </row>
    <row r="116" spans="1:13" ht="15" customHeight="1" x14ac:dyDescent="0.25">
      <c r="A116" s="1" t="s">
        <v>53</v>
      </c>
      <c r="B116" s="25" t="s">
        <v>140</v>
      </c>
      <c r="C116" s="25" t="s">
        <v>140</v>
      </c>
      <c r="D116" s="25" t="s">
        <v>140</v>
      </c>
      <c r="E116" s="25" t="s">
        <v>140</v>
      </c>
      <c r="F116" s="25" t="s">
        <v>140</v>
      </c>
      <c r="G116" s="25" t="s">
        <v>140</v>
      </c>
      <c r="H116" s="25" t="s">
        <v>140</v>
      </c>
      <c r="I116" s="25" t="s">
        <v>140</v>
      </c>
      <c r="J116" s="14"/>
      <c r="K116" s="14">
        <f t="shared" ref="K116:M116" si="54">K117</f>
        <v>16700000</v>
      </c>
      <c r="L116" s="14">
        <f t="shared" si="54"/>
        <v>0</v>
      </c>
      <c r="M116" s="48">
        <f>L116/K116</f>
        <v>0</v>
      </c>
    </row>
    <row r="117" spans="1:13" x14ac:dyDescent="0.25">
      <c r="A117" s="8" t="s">
        <v>54</v>
      </c>
      <c r="B117" s="26" t="s">
        <v>189</v>
      </c>
      <c r="C117" s="26" t="s">
        <v>189</v>
      </c>
      <c r="D117" s="26" t="s">
        <v>189</v>
      </c>
      <c r="E117" s="26" t="s">
        <v>189</v>
      </c>
      <c r="F117" s="26" t="s">
        <v>189</v>
      </c>
      <c r="G117" s="26" t="s">
        <v>189</v>
      </c>
      <c r="H117" s="26" t="s">
        <v>189</v>
      </c>
      <c r="I117" s="26" t="s">
        <v>189</v>
      </c>
      <c r="J117" s="13"/>
      <c r="K117" s="11">
        <f>K118+K119</f>
        <v>16700000</v>
      </c>
      <c r="L117" s="11">
        <f t="shared" ref="L117:M117" si="55">L118+L119</f>
        <v>0</v>
      </c>
      <c r="M117" s="49">
        <f>L117/K117</f>
        <v>0</v>
      </c>
    </row>
    <row r="118" spans="1:13" ht="45" customHeight="1" x14ac:dyDescent="0.25">
      <c r="A118" s="9"/>
      <c r="B118" s="24" t="s">
        <v>256</v>
      </c>
      <c r="C118" s="24" t="s">
        <v>4</v>
      </c>
      <c r="D118" s="24" t="s">
        <v>4</v>
      </c>
      <c r="E118" s="24" t="s">
        <v>4</v>
      </c>
      <c r="F118" s="24" t="s">
        <v>4</v>
      </c>
      <c r="G118" s="24" t="s">
        <v>4</v>
      </c>
      <c r="H118" s="24" t="s">
        <v>4</v>
      </c>
      <c r="I118" s="24" t="s">
        <v>4</v>
      </c>
      <c r="J118" s="12" t="s">
        <v>128</v>
      </c>
      <c r="K118" s="16">
        <v>9500000</v>
      </c>
      <c r="L118" s="16">
        <v>0</v>
      </c>
      <c r="M118" s="50">
        <f>L118/K118</f>
        <v>0</v>
      </c>
    </row>
    <row r="119" spans="1:13" ht="15" customHeight="1" x14ac:dyDescent="0.25">
      <c r="A119" s="9"/>
      <c r="B119" s="24" t="s">
        <v>25</v>
      </c>
      <c r="C119" s="24"/>
      <c r="D119" s="24"/>
      <c r="E119" s="24"/>
      <c r="F119" s="24"/>
      <c r="G119" s="24"/>
      <c r="H119" s="24"/>
      <c r="I119" s="24"/>
      <c r="J119" s="12" t="s">
        <v>129</v>
      </c>
      <c r="K119" s="16">
        <v>7200000</v>
      </c>
      <c r="L119" s="16">
        <v>0</v>
      </c>
      <c r="M119" s="50">
        <f>L119/K119</f>
        <v>0</v>
      </c>
    </row>
    <row r="120" spans="1:13" ht="15" customHeight="1" x14ac:dyDescent="0.25">
      <c r="A120" s="1" t="s">
        <v>247</v>
      </c>
      <c r="B120" s="25" t="s">
        <v>164</v>
      </c>
      <c r="C120" s="25" t="s">
        <v>164</v>
      </c>
      <c r="D120" s="25" t="s">
        <v>164</v>
      </c>
      <c r="E120" s="25" t="s">
        <v>164</v>
      </c>
      <c r="F120" s="25" t="s">
        <v>164</v>
      </c>
      <c r="G120" s="25" t="s">
        <v>164</v>
      </c>
      <c r="H120" s="25" t="s">
        <v>164</v>
      </c>
      <c r="I120" s="25" t="s">
        <v>164</v>
      </c>
      <c r="J120" s="14"/>
      <c r="K120" s="14">
        <f>K121</f>
        <v>17414320</v>
      </c>
      <c r="L120" s="14">
        <f t="shared" ref="L120:M120" si="56">L121</f>
        <v>0</v>
      </c>
      <c r="M120" s="48">
        <f>L120/K120</f>
        <v>0</v>
      </c>
    </row>
    <row r="121" spans="1:13" ht="30" customHeight="1" x14ac:dyDescent="0.25">
      <c r="A121" s="8" t="s">
        <v>248</v>
      </c>
      <c r="B121" s="26" t="s">
        <v>190</v>
      </c>
      <c r="C121" s="26" t="s">
        <v>190</v>
      </c>
      <c r="D121" s="26" t="s">
        <v>190</v>
      </c>
      <c r="E121" s="26" t="s">
        <v>190</v>
      </c>
      <c r="F121" s="26" t="s">
        <v>190</v>
      </c>
      <c r="G121" s="26" t="s">
        <v>190</v>
      </c>
      <c r="H121" s="26" t="s">
        <v>190</v>
      </c>
      <c r="I121" s="26" t="s">
        <v>190</v>
      </c>
      <c r="J121" s="13"/>
      <c r="K121" s="11">
        <f>K122+K123</f>
        <v>17414320</v>
      </c>
      <c r="L121" s="11">
        <f t="shared" ref="L121:M121" si="57">L122+L123</f>
        <v>0</v>
      </c>
      <c r="M121" s="49">
        <f>L121/K121</f>
        <v>0</v>
      </c>
    </row>
    <row r="122" spans="1:13" ht="30" hidden="1" customHeight="1" x14ac:dyDescent="0.25">
      <c r="A122" s="9"/>
      <c r="B122" s="24" t="s">
        <v>191</v>
      </c>
      <c r="C122" s="24" t="s">
        <v>191</v>
      </c>
      <c r="D122" s="24" t="s">
        <v>191</v>
      </c>
      <c r="E122" s="24" t="s">
        <v>191</v>
      </c>
      <c r="F122" s="24" t="s">
        <v>191</v>
      </c>
      <c r="G122" s="24" t="s">
        <v>191</v>
      </c>
      <c r="H122" s="24" t="s">
        <v>191</v>
      </c>
      <c r="I122" s="24" t="s">
        <v>191</v>
      </c>
      <c r="J122" s="12" t="s">
        <v>193</v>
      </c>
      <c r="K122" s="16">
        <v>0</v>
      </c>
      <c r="L122" s="16">
        <v>0</v>
      </c>
      <c r="M122" s="52"/>
    </row>
    <row r="123" spans="1:13" ht="15" customHeight="1" x14ac:dyDescent="0.25">
      <c r="A123" s="9"/>
      <c r="B123" s="24" t="s">
        <v>192</v>
      </c>
      <c r="C123" s="24" t="s">
        <v>192</v>
      </c>
      <c r="D123" s="24" t="s">
        <v>192</v>
      </c>
      <c r="E123" s="24" t="s">
        <v>192</v>
      </c>
      <c r="F123" s="24" t="s">
        <v>192</v>
      </c>
      <c r="G123" s="24" t="s">
        <v>192</v>
      </c>
      <c r="H123" s="24" t="s">
        <v>192</v>
      </c>
      <c r="I123" s="24" t="s">
        <v>192</v>
      </c>
      <c r="J123" s="12" t="s">
        <v>194</v>
      </c>
      <c r="K123" s="16">
        <f>0+4414320+13000000</f>
        <v>17414320</v>
      </c>
      <c r="L123" s="16">
        <v>0</v>
      </c>
      <c r="M123" s="50">
        <f>L123/K123</f>
        <v>0</v>
      </c>
    </row>
    <row r="124" spans="1:13" ht="45" customHeight="1" x14ac:dyDescent="0.25">
      <c r="A124" s="6" t="s">
        <v>55</v>
      </c>
      <c r="B124" s="27" t="s">
        <v>225</v>
      </c>
      <c r="C124" s="27" t="s">
        <v>93</v>
      </c>
      <c r="D124" s="27" t="s">
        <v>93</v>
      </c>
      <c r="E124" s="27" t="s">
        <v>93</v>
      </c>
      <c r="F124" s="27" t="s">
        <v>93</v>
      </c>
      <c r="G124" s="27" t="s">
        <v>93</v>
      </c>
      <c r="H124" s="27" t="s">
        <v>93</v>
      </c>
      <c r="I124" s="27" t="s">
        <v>93</v>
      </c>
      <c r="J124" s="10"/>
      <c r="K124" s="10">
        <f>K125</f>
        <v>100000</v>
      </c>
      <c r="L124" s="10">
        <f t="shared" ref="L124:M124" si="58">L125</f>
        <v>0</v>
      </c>
      <c r="M124" s="47">
        <f>L124/K124</f>
        <v>0</v>
      </c>
    </row>
    <row r="125" spans="1:13" ht="15" customHeight="1" x14ac:dyDescent="0.25">
      <c r="A125" s="1" t="s">
        <v>56</v>
      </c>
      <c r="B125" s="25" t="s">
        <v>140</v>
      </c>
      <c r="C125" s="25" t="s">
        <v>140</v>
      </c>
      <c r="D125" s="25" t="s">
        <v>140</v>
      </c>
      <c r="E125" s="25" t="s">
        <v>140</v>
      </c>
      <c r="F125" s="25" t="s">
        <v>140</v>
      </c>
      <c r="G125" s="25" t="s">
        <v>140</v>
      </c>
      <c r="H125" s="25" t="s">
        <v>140</v>
      </c>
      <c r="I125" s="25" t="s">
        <v>140</v>
      </c>
      <c r="J125" s="14"/>
      <c r="K125" s="14">
        <f t="shared" ref="K125:M126" si="59">K126</f>
        <v>100000</v>
      </c>
      <c r="L125" s="14">
        <f t="shared" si="59"/>
        <v>0</v>
      </c>
      <c r="M125" s="48">
        <f>L125/K125</f>
        <v>0</v>
      </c>
    </row>
    <row r="126" spans="1:13" ht="60" customHeight="1" x14ac:dyDescent="0.25">
      <c r="A126" s="8" t="s">
        <v>57</v>
      </c>
      <c r="B126" s="26" t="s">
        <v>226</v>
      </c>
      <c r="C126" s="26" t="s">
        <v>195</v>
      </c>
      <c r="D126" s="26" t="s">
        <v>195</v>
      </c>
      <c r="E126" s="26" t="s">
        <v>195</v>
      </c>
      <c r="F126" s="26" t="s">
        <v>195</v>
      </c>
      <c r="G126" s="26" t="s">
        <v>195</v>
      </c>
      <c r="H126" s="26" t="s">
        <v>195</v>
      </c>
      <c r="I126" s="26" t="s">
        <v>195</v>
      </c>
      <c r="J126" s="13"/>
      <c r="K126" s="13">
        <f t="shared" si="59"/>
        <v>100000</v>
      </c>
      <c r="L126" s="13">
        <f t="shared" si="59"/>
        <v>0</v>
      </c>
      <c r="M126" s="49">
        <f>L126/K126</f>
        <v>0</v>
      </c>
    </row>
    <row r="127" spans="1:13" ht="45" customHeight="1" x14ac:dyDescent="0.25">
      <c r="A127" s="9"/>
      <c r="B127" s="24" t="s">
        <v>227</v>
      </c>
      <c r="C127" s="24" t="s">
        <v>94</v>
      </c>
      <c r="D127" s="24" t="s">
        <v>94</v>
      </c>
      <c r="E127" s="24" t="s">
        <v>94</v>
      </c>
      <c r="F127" s="24" t="s">
        <v>94</v>
      </c>
      <c r="G127" s="24" t="s">
        <v>94</v>
      </c>
      <c r="H127" s="24" t="s">
        <v>94</v>
      </c>
      <c r="I127" s="24" t="s">
        <v>94</v>
      </c>
      <c r="J127" s="12" t="s">
        <v>130</v>
      </c>
      <c r="K127" s="12">
        <v>100000</v>
      </c>
      <c r="L127" s="12">
        <v>0</v>
      </c>
      <c r="M127" s="50">
        <f>L127/K127</f>
        <v>0</v>
      </c>
    </row>
    <row r="128" spans="1:13" ht="45" customHeight="1" x14ac:dyDescent="0.25">
      <c r="A128" s="6" t="s">
        <v>84</v>
      </c>
      <c r="B128" s="27" t="s">
        <v>228</v>
      </c>
      <c r="C128" s="27" t="s">
        <v>196</v>
      </c>
      <c r="D128" s="27" t="s">
        <v>196</v>
      </c>
      <c r="E128" s="27" t="s">
        <v>196</v>
      </c>
      <c r="F128" s="27" t="s">
        <v>196</v>
      </c>
      <c r="G128" s="27" t="s">
        <v>196</v>
      </c>
      <c r="H128" s="27" t="s">
        <v>196</v>
      </c>
      <c r="I128" s="27" t="s">
        <v>196</v>
      </c>
      <c r="J128" s="10"/>
      <c r="K128" s="10">
        <f>K129+K132</f>
        <v>6400000</v>
      </c>
      <c r="L128" s="10">
        <f t="shared" ref="L128:M128" si="60">L129+L132</f>
        <v>0</v>
      </c>
      <c r="M128" s="47">
        <f>L128/K128</f>
        <v>0</v>
      </c>
    </row>
    <row r="129" spans="1:13" ht="15" customHeight="1" x14ac:dyDescent="0.25">
      <c r="A129" s="1" t="s">
        <v>85</v>
      </c>
      <c r="B129" s="25" t="s">
        <v>140</v>
      </c>
      <c r="C129" s="25" t="s">
        <v>140</v>
      </c>
      <c r="D129" s="25" t="s">
        <v>140</v>
      </c>
      <c r="E129" s="25" t="s">
        <v>140</v>
      </c>
      <c r="F129" s="25" t="s">
        <v>140</v>
      </c>
      <c r="G129" s="25" t="s">
        <v>140</v>
      </c>
      <c r="H129" s="25" t="s">
        <v>140</v>
      </c>
      <c r="I129" s="25" t="s">
        <v>140</v>
      </c>
      <c r="J129" s="14"/>
      <c r="K129" s="14">
        <f t="shared" ref="K129:M130" si="61">K130</f>
        <v>5400000</v>
      </c>
      <c r="L129" s="14">
        <f t="shared" si="61"/>
        <v>0</v>
      </c>
      <c r="M129" s="48">
        <f>L129/K129</f>
        <v>0</v>
      </c>
    </row>
    <row r="130" spans="1:13" ht="45" customHeight="1" x14ac:dyDescent="0.25">
      <c r="A130" s="8" t="s">
        <v>86</v>
      </c>
      <c r="B130" s="26" t="s">
        <v>229</v>
      </c>
      <c r="C130" s="26" t="s">
        <v>195</v>
      </c>
      <c r="D130" s="26" t="s">
        <v>195</v>
      </c>
      <c r="E130" s="26" t="s">
        <v>195</v>
      </c>
      <c r="F130" s="26" t="s">
        <v>195</v>
      </c>
      <c r="G130" s="26" t="s">
        <v>195</v>
      </c>
      <c r="H130" s="26" t="s">
        <v>195</v>
      </c>
      <c r="I130" s="26" t="s">
        <v>195</v>
      </c>
      <c r="J130" s="13"/>
      <c r="K130" s="13">
        <f t="shared" si="61"/>
        <v>5400000</v>
      </c>
      <c r="L130" s="13">
        <f t="shared" si="61"/>
        <v>0</v>
      </c>
      <c r="M130" s="49">
        <f>L130/K130</f>
        <v>0</v>
      </c>
    </row>
    <row r="131" spans="1:13" ht="30" customHeight="1" x14ac:dyDescent="0.25">
      <c r="A131" s="9"/>
      <c r="B131" s="24" t="s">
        <v>230</v>
      </c>
      <c r="C131" s="24" t="s">
        <v>94</v>
      </c>
      <c r="D131" s="24" t="s">
        <v>94</v>
      </c>
      <c r="E131" s="24" t="s">
        <v>94</v>
      </c>
      <c r="F131" s="24" t="s">
        <v>94</v>
      </c>
      <c r="G131" s="24" t="s">
        <v>94</v>
      </c>
      <c r="H131" s="24" t="s">
        <v>94</v>
      </c>
      <c r="I131" s="24" t="s">
        <v>94</v>
      </c>
      <c r="J131" s="12" t="s">
        <v>231</v>
      </c>
      <c r="K131" s="12">
        <v>5400000</v>
      </c>
      <c r="L131" s="12">
        <v>0</v>
      </c>
      <c r="M131" s="50">
        <f>L131/K131</f>
        <v>0</v>
      </c>
    </row>
    <row r="132" spans="1:13" ht="15" customHeight="1" x14ac:dyDescent="0.25">
      <c r="A132" s="1" t="s">
        <v>125</v>
      </c>
      <c r="B132" s="25" t="s">
        <v>164</v>
      </c>
      <c r="C132" s="25" t="s">
        <v>164</v>
      </c>
      <c r="D132" s="25" t="s">
        <v>164</v>
      </c>
      <c r="E132" s="25" t="s">
        <v>164</v>
      </c>
      <c r="F132" s="25" t="s">
        <v>164</v>
      </c>
      <c r="G132" s="25" t="s">
        <v>164</v>
      </c>
      <c r="H132" s="25" t="s">
        <v>164</v>
      </c>
      <c r="I132" s="25" t="s">
        <v>164</v>
      </c>
      <c r="J132" s="14"/>
      <c r="K132" s="14">
        <f t="shared" ref="K132:M133" si="62">K133</f>
        <v>1000000</v>
      </c>
      <c r="L132" s="14">
        <f t="shared" si="62"/>
        <v>0</v>
      </c>
      <c r="M132" s="48">
        <f>L132/K132</f>
        <v>0</v>
      </c>
    </row>
    <row r="133" spans="1:13" ht="30" customHeight="1" x14ac:dyDescent="0.25">
      <c r="A133" s="8" t="s">
        <v>126</v>
      </c>
      <c r="B133" s="26" t="s">
        <v>197</v>
      </c>
      <c r="C133" s="26" t="s">
        <v>197</v>
      </c>
      <c r="D133" s="26" t="s">
        <v>197</v>
      </c>
      <c r="E133" s="26" t="s">
        <v>197</v>
      </c>
      <c r="F133" s="26" t="s">
        <v>197</v>
      </c>
      <c r="G133" s="26" t="s">
        <v>197</v>
      </c>
      <c r="H133" s="26" t="s">
        <v>197</v>
      </c>
      <c r="I133" s="26" t="s">
        <v>197</v>
      </c>
      <c r="J133" s="13"/>
      <c r="K133" s="13">
        <f>K134</f>
        <v>1000000</v>
      </c>
      <c r="L133" s="13">
        <f t="shared" si="62"/>
        <v>0</v>
      </c>
      <c r="M133" s="49">
        <f>L133/K133</f>
        <v>0</v>
      </c>
    </row>
    <row r="134" spans="1:13" ht="15" customHeight="1" x14ac:dyDescent="0.25">
      <c r="A134" s="9"/>
      <c r="B134" s="24" t="s">
        <v>198</v>
      </c>
      <c r="C134" s="24" t="s">
        <v>198</v>
      </c>
      <c r="D134" s="24" t="s">
        <v>198</v>
      </c>
      <c r="E134" s="24" t="s">
        <v>198</v>
      </c>
      <c r="F134" s="24" t="s">
        <v>198</v>
      </c>
      <c r="G134" s="24" t="s">
        <v>198</v>
      </c>
      <c r="H134" s="24" t="s">
        <v>198</v>
      </c>
      <c r="I134" s="24" t="s">
        <v>198</v>
      </c>
      <c r="J134" s="12" t="s">
        <v>199</v>
      </c>
      <c r="K134" s="12">
        <v>1000000</v>
      </c>
      <c r="L134" s="12">
        <v>0</v>
      </c>
      <c r="M134" s="50">
        <f>L134/K134</f>
        <v>0</v>
      </c>
    </row>
    <row r="135" spans="1:13" ht="45" customHeight="1" x14ac:dyDescent="0.25">
      <c r="A135" s="6" t="s">
        <v>87</v>
      </c>
      <c r="B135" s="28" t="s">
        <v>232</v>
      </c>
      <c r="C135" s="29" t="s">
        <v>138</v>
      </c>
      <c r="D135" s="29" t="s">
        <v>138</v>
      </c>
      <c r="E135" s="29" t="s">
        <v>138</v>
      </c>
      <c r="F135" s="29" t="s">
        <v>138</v>
      </c>
      <c r="G135" s="29" t="s">
        <v>138</v>
      </c>
      <c r="H135" s="29" t="s">
        <v>138</v>
      </c>
      <c r="I135" s="30" t="s">
        <v>138</v>
      </c>
      <c r="J135" s="10"/>
      <c r="K135" s="7">
        <f>K136</f>
        <v>2440910</v>
      </c>
      <c r="L135" s="7">
        <f t="shared" ref="L135:M135" si="63">L136</f>
        <v>0</v>
      </c>
      <c r="M135" s="47">
        <f>L135/K135</f>
        <v>0</v>
      </c>
    </row>
    <row r="136" spans="1:13" ht="15" customHeight="1" x14ac:dyDescent="0.25">
      <c r="A136" s="1" t="s">
        <v>88</v>
      </c>
      <c r="B136" s="31" t="s">
        <v>140</v>
      </c>
      <c r="C136" s="32" t="s">
        <v>140</v>
      </c>
      <c r="D136" s="32" t="s">
        <v>140</v>
      </c>
      <c r="E136" s="32" t="s">
        <v>140</v>
      </c>
      <c r="F136" s="32" t="s">
        <v>140</v>
      </c>
      <c r="G136" s="32" t="s">
        <v>140</v>
      </c>
      <c r="H136" s="32" t="s">
        <v>140</v>
      </c>
      <c r="I136" s="33" t="s">
        <v>140</v>
      </c>
      <c r="J136" s="14"/>
      <c r="K136" s="14">
        <f t="shared" ref="K136:M136" si="64">K137</f>
        <v>2440910</v>
      </c>
      <c r="L136" s="14">
        <f t="shared" si="64"/>
        <v>0</v>
      </c>
      <c r="M136" s="48">
        <f>L136/K136</f>
        <v>0</v>
      </c>
    </row>
    <row r="137" spans="1:13" ht="30" customHeight="1" x14ac:dyDescent="0.25">
      <c r="A137" s="8" t="s">
        <v>89</v>
      </c>
      <c r="B137" s="34" t="s">
        <v>233</v>
      </c>
      <c r="C137" s="35" t="s">
        <v>167</v>
      </c>
      <c r="D137" s="35" t="s">
        <v>167</v>
      </c>
      <c r="E137" s="35" t="s">
        <v>167</v>
      </c>
      <c r="F137" s="35" t="s">
        <v>167</v>
      </c>
      <c r="G137" s="35" t="s">
        <v>167</v>
      </c>
      <c r="H137" s="35" t="s">
        <v>167</v>
      </c>
      <c r="I137" s="36" t="s">
        <v>167</v>
      </c>
      <c r="J137" s="13"/>
      <c r="K137" s="11">
        <f>K138+K139</f>
        <v>2440910</v>
      </c>
      <c r="L137" s="11">
        <f t="shared" ref="L137:M137" si="65">L138+L139</f>
        <v>0</v>
      </c>
      <c r="M137" s="49">
        <f>L137/K137</f>
        <v>0</v>
      </c>
    </row>
    <row r="138" spans="1:13" ht="45" customHeight="1" x14ac:dyDescent="0.25">
      <c r="A138" s="9"/>
      <c r="B138" s="21" t="s">
        <v>234</v>
      </c>
      <c r="C138" s="22" t="s">
        <v>112</v>
      </c>
      <c r="D138" s="22" t="s">
        <v>112</v>
      </c>
      <c r="E138" s="22" t="s">
        <v>112</v>
      </c>
      <c r="F138" s="22" t="s">
        <v>112</v>
      </c>
      <c r="G138" s="22" t="s">
        <v>112</v>
      </c>
      <c r="H138" s="22" t="s">
        <v>112</v>
      </c>
      <c r="I138" s="23" t="s">
        <v>112</v>
      </c>
      <c r="J138" s="12" t="s">
        <v>236</v>
      </c>
      <c r="K138" s="16">
        <v>150000</v>
      </c>
      <c r="L138" s="16">
        <v>0</v>
      </c>
      <c r="M138" s="50">
        <f>L138/K138</f>
        <v>0</v>
      </c>
    </row>
    <row r="139" spans="1:13" ht="30" customHeight="1" x14ac:dyDescent="0.25">
      <c r="A139" s="9"/>
      <c r="B139" s="24" t="s">
        <v>235</v>
      </c>
      <c r="C139" s="24" t="s">
        <v>23</v>
      </c>
      <c r="D139" s="24" t="s">
        <v>23</v>
      </c>
      <c r="E139" s="24" t="s">
        <v>23</v>
      </c>
      <c r="F139" s="24" t="s">
        <v>23</v>
      </c>
      <c r="G139" s="24" t="s">
        <v>23</v>
      </c>
      <c r="H139" s="24" t="s">
        <v>23</v>
      </c>
      <c r="I139" s="24" t="s">
        <v>23</v>
      </c>
      <c r="J139" s="12" t="s">
        <v>249</v>
      </c>
      <c r="K139" s="16">
        <v>2290910</v>
      </c>
      <c r="L139" s="16">
        <v>0</v>
      </c>
      <c r="M139" s="50">
        <f>L139/K139</f>
        <v>0</v>
      </c>
    </row>
    <row r="140" spans="1:13" ht="30" customHeight="1" x14ac:dyDescent="0.25">
      <c r="A140" s="2"/>
      <c r="B140" s="20" t="s">
        <v>131</v>
      </c>
      <c r="C140" s="20"/>
      <c r="D140" s="20"/>
      <c r="E140" s="20"/>
      <c r="F140" s="20"/>
      <c r="G140" s="20"/>
      <c r="H140" s="20"/>
      <c r="I140" s="20"/>
      <c r="J140" s="19"/>
      <c r="K140" s="3">
        <f>K9+K13+K128+K17+K33+K38+K46+K51+K62+K90+K135+K66+K71+K75+K85+K105+K112+K124</f>
        <v>242163733.94999999</v>
      </c>
      <c r="L140" s="3">
        <f>L9+L13+L128+L17+L33+L38+L46+L51+L62+L90+L135+L66+L71+L75+L85+L105+L112+L124</f>
        <v>13280365.51</v>
      </c>
      <c r="M140" s="53">
        <f>L140/K140</f>
        <v>5.4840439125133505E-2</v>
      </c>
    </row>
  </sheetData>
  <mergeCells count="137">
    <mergeCell ref="B13:I13"/>
    <mergeCell ref="B14:I14"/>
    <mergeCell ref="B15:I15"/>
    <mergeCell ref="B16:I16"/>
    <mergeCell ref="B17:I17"/>
    <mergeCell ref="B18:I18"/>
    <mergeCell ref="B8:I8"/>
    <mergeCell ref="B9:I9"/>
    <mergeCell ref="B10:I10"/>
    <mergeCell ref="B11:I11"/>
    <mergeCell ref="B12:I12"/>
    <mergeCell ref="J2:M2"/>
    <mergeCell ref="J3:M4"/>
    <mergeCell ref="J5:M5"/>
    <mergeCell ref="A7:M7"/>
    <mergeCell ref="B25:I25"/>
    <mergeCell ref="B26:I26"/>
    <mergeCell ref="B27:I27"/>
    <mergeCell ref="B28:I28"/>
    <mergeCell ref="B29:I29"/>
    <mergeCell ref="B30:I30"/>
    <mergeCell ref="B19:I19"/>
    <mergeCell ref="B20:I20"/>
    <mergeCell ref="B21:I21"/>
    <mergeCell ref="B22:I22"/>
    <mergeCell ref="B23:I23"/>
    <mergeCell ref="B24:I24"/>
    <mergeCell ref="B37:I37"/>
    <mergeCell ref="B38:I38"/>
    <mergeCell ref="B39:I39"/>
    <mergeCell ref="B40:I40"/>
    <mergeCell ref="B41:I41"/>
    <mergeCell ref="B42:I42"/>
    <mergeCell ref="B31:I31"/>
    <mergeCell ref="B32:I32"/>
    <mergeCell ref="B33:I33"/>
    <mergeCell ref="B34:I34"/>
    <mergeCell ref="B35:I35"/>
    <mergeCell ref="B36:I36"/>
    <mergeCell ref="B49:I49"/>
    <mergeCell ref="B50:I50"/>
    <mergeCell ref="B51:I51"/>
    <mergeCell ref="B52:I52"/>
    <mergeCell ref="B53:I53"/>
    <mergeCell ref="B54:I54"/>
    <mergeCell ref="B43:I43"/>
    <mergeCell ref="B44:I44"/>
    <mergeCell ref="B45:I45"/>
    <mergeCell ref="B46:I46"/>
    <mergeCell ref="B47:I47"/>
    <mergeCell ref="B48:I48"/>
    <mergeCell ref="B64:I64"/>
    <mergeCell ref="B65:I65"/>
    <mergeCell ref="B135:I135"/>
    <mergeCell ref="B136:I136"/>
    <mergeCell ref="B137:I137"/>
    <mergeCell ref="B138:I138"/>
    <mergeCell ref="B55:I55"/>
    <mergeCell ref="B57:I57"/>
    <mergeCell ref="B58:I58"/>
    <mergeCell ref="B60:I60"/>
    <mergeCell ref="B62:I62"/>
    <mergeCell ref="B63:I63"/>
    <mergeCell ref="B56:I56"/>
    <mergeCell ref="B71:I71"/>
    <mergeCell ref="B72:I72"/>
    <mergeCell ref="B73:I73"/>
    <mergeCell ref="B74:I74"/>
    <mergeCell ref="B75:I75"/>
    <mergeCell ref="B76:I76"/>
    <mergeCell ref="B90:I90"/>
    <mergeCell ref="B91:I91"/>
    <mergeCell ref="B92:I92"/>
    <mergeCell ref="B93:I93"/>
    <mergeCell ref="B94:I94"/>
    <mergeCell ref="B139:I139"/>
    <mergeCell ref="B66:I66"/>
    <mergeCell ref="B67:I67"/>
    <mergeCell ref="B68:I68"/>
    <mergeCell ref="B69:I69"/>
    <mergeCell ref="B70:I70"/>
    <mergeCell ref="B83:I83"/>
    <mergeCell ref="B85:I85"/>
    <mergeCell ref="B86:I86"/>
    <mergeCell ref="B87:I87"/>
    <mergeCell ref="B88:I88"/>
    <mergeCell ref="B89:I89"/>
    <mergeCell ref="B77:I77"/>
    <mergeCell ref="B78:I78"/>
    <mergeCell ref="B79:I79"/>
    <mergeCell ref="B80:I80"/>
    <mergeCell ref="B81:I81"/>
    <mergeCell ref="B82:I82"/>
    <mergeCell ref="B96:I96"/>
    <mergeCell ref="B97:I97"/>
    <mergeCell ref="B98:I98"/>
    <mergeCell ref="B99:I99"/>
    <mergeCell ref="B100:I100"/>
    <mergeCell ref="B101:I101"/>
    <mergeCell ref="B95:I95"/>
    <mergeCell ref="B119:I119"/>
    <mergeCell ref="B108:I108"/>
    <mergeCell ref="B109:I109"/>
    <mergeCell ref="B110:I110"/>
    <mergeCell ref="B111:I111"/>
    <mergeCell ref="B112:I112"/>
    <mergeCell ref="B113:I113"/>
    <mergeCell ref="B102:I102"/>
    <mergeCell ref="B103:I103"/>
    <mergeCell ref="B104:I104"/>
    <mergeCell ref="B105:I105"/>
    <mergeCell ref="B106:I106"/>
    <mergeCell ref="B107:I107"/>
    <mergeCell ref="B140:I140"/>
    <mergeCell ref="B61:I61"/>
    <mergeCell ref="B59:I59"/>
    <mergeCell ref="B84:I84"/>
    <mergeCell ref="B129:I129"/>
    <mergeCell ref="B130:I130"/>
    <mergeCell ref="B131:I131"/>
    <mergeCell ref="B126:I126"/>
    <mergeCell ref="B127:I127"/>
    <mergeCell ref="B128:I128"/>
    <mergeCell ref="B132:I132"/>
    <mergeCell ref="B133:I133"/>
    <mergeCell ref="B134:I134"/>
    <mergeCell ref="B120:I120"/>
    <mergeCell ref="B121:I121"/>
    <mergeCell ref="B122:I122"/>
    <mergeCell ref="B123:I123"/>
    <mergeCell ref="B124:I124"/>
    <mergeCell ref="B125:I125"/>
    <mergeCell ref="B114:I114"/>
    <mergeCell ref="B115:I115"/>
    <mergeCell ref="B116:I116"/>
    <mergeCell ref="B117:I117"/>
    <mergeCell ref="B118:I118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User</cp:lastModifiedBy>
  <cp:lastPrinted>2024-11-12T11:57:44Z</cp:lastPrinted>
  <dcterms:created xsi:type="dcterms:W3CDTF">2017-08-04T11:35:28Z</dcterms:created>
  <dcterms:modified xsi:type="dcterms:W3CDTF">2025-05-28T11:46:31Z</dcterms:modified>
</cp:coreProperties>
</file>